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Profit Calculator" sheetId="2" state="visible" r:id="rId2"/>
    <sheet name="Sales Log" sheetId="3" state="visible" r:id="rId3"/>
  </sheets>
  <definedNames>
    <definedName name="CurrencySymbol">'Start Here'!$C$17</definedName>
    <definedName name="ListingFee">'Start Here'!$C$18</definedName>
    <definedName name="TransactionPct">'Start Here'!$C$19</definedName>
    <definedName name="ProcessingPct">'Start Here'!$C$20</definedName>
    <definedName name="ProcessingFixed">'Start Here'!$C$21</definedName>
    <definedName name="OffsiteAdsPct">'Start Here'!$C$22</definedName>
    <definedName name="SalePrice">'Profit Calculator'!$C$7</definedName>
    <definedName name="ShippingCharged">'Profit Calculator'!$C$8</definedName>
    <definedName name="ItemCost">'Profit Calculator'!$C$9</definedName>
    <definedName name="PackagingCost">'Profit Calculator'!$C$10</definedName>
    <definedName name="ShippingCostPaid">'Profit Calculator'!$C$11</definedName>
    <definedName name="OffsiteAdSale">'Profit Calculator'!$C$12</definedName>
    <definedName name="TargetMarginPct">'Profit Calculator'!$C$13</definedName>
    <definedName name="Revenue">'Profit Calculator'!$C$17</definedName>
    <definedName name="ListingFeeAmt">'Profit Calculator'!$C$18</definedName>
    <definedName name="TransactionFeeAmt">'Profit Calculator'!$C$19</definedName>
    <definedName name="ProcessingFeeAmt">'Profit Calculator'!$C$20</definedName>
    <definedName name="OffsiteFeeAmt">'Profit Calculator'!$C$21</definedName>
    <definedName name="TotalFees">'Profit Calculator'!$C$22</definedName>
    <definedName name="NetProfit">'Profit Calculator'!$C$23</definedName>
    <definedName name="MarginPct">'Profit Calculator'!$C$24</definedName>
    <definedName name="RevenueNeeded">'Profit Calculator'!$C$29</definedName>
    <definedName name="SalePriceNeeded">'Profit Calculator'!$C$30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0;[Red]-#,##0.00"/>
    <numFmt numFmtId="166" formatCode="yyyy-mm-dd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6B7280"/>
      <sz val="11"/>
    </font>
    <font>
      <name val="Calibri"/>
      <b val="1"/>
      <color rgb="001F2937"/>
      <sz val="13"/>
    </font>
    <font>
      <name val="Calibri"/>
      <color rgb="00111827"/>
      <sz val="11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111827"/>
      <sz val="11"/>
    </font>
    <font>
      <name val="Calibri"/>
      <b val="1"/>
      <color rgb="001F2937"/>
      <sz val="11"/>
    </font>
    <font>
      <name val="Calibri"/>
      <b val="1"/>
      <color rgb="000D9488"/>
      <sz val="11"/>
      <u val="single"/>
    </font>
    <font>
      <name val="Calibri"/>
      <b val="1"/>
      <color rgb="001F2937"/>
      <sz val="16"/>
    </font>
    <font>
      <name val="Calibri"/>
      <b val="1"/>
      <color rgb="000D9488"/>
      <sz val="13"/>
    </font>
    <font>
      <name val="Calibri"/>
      <b val="1"/>
      <color rgb="000D9488"/>
      <sz val="11"/>
    </font>
    <font>
      <name val="Calibri"/>
      <b val="1"/>
      <color rgb="006B7280"/>
      <sz val="11"/>
    </font>
    <font>
      <name val="Calibri"/>
      <b val="1"/>
      <color rgb="001F2937"/>
      <sz val="20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0FDFA"/>
      </patternFill>
    </fill>
    <fill>
      <patternFill patternType="solid">
        <fgColor rgb="00F9FAFB"/>
      </patternFill>
    </fill>
    <fill>
      <patternFill patternType="solid">
        <fgColor rgb="000D9488"/>
      </patternFill>
    </fill>
  </fills>
  <borders count="6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left/>
      <right/>
      <top style="thin">
        <color rgb="00E5E7EB"/>
      </top>
      <bottom/>
      <diagonal/>
    </border>
    <border>
      <left/>
      <right style="thin">
        <color rgb="00E5E7EB"/>
      </right>
      <top style="thin">
        <color rgb="00E5E7EB"/>
      </top>
      <bottom/>
      <diagonal/>
    </border>
    <border>
      <left/>
      <right/>
      <top style="thin">
        <color rgb="00E5E7EB"/>
      </top>
      <bottom style="thin">
        <color rgb="00E5E7EB"/>
      </bottom>
      <diagonal/>
    </border>
    <border>
      <left/>
      <right style="thin">
        <color rgb="00E5E7EB"/>
      </right>
      <top style="thin">
        <color rgb="00E5E7EB"/>
      </top>
      <bottom style="thin">
        <color rgb="00E5E7E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0" fontId="8" fillId="3" borderId="1" applyAlignment="1" pivotButton="0" quotePrefix="0" xfId="0">
      <alignment horizontal="center"/>
    </xf>
    <xf numFmtId="0" fontId="5" fillId="0" borderId="1" applyAlignment="1" pivotButton="0" quotePrefix="0" xfId="0">
      <alignment vertical="center" wrapText="1"/>
    </xf>
    <xf numFmtId="4" fontId="8" fillId="3" borderId="1" applyAlignment="1" pivotButton="0" quotePrefix="0" xfId="0">
      <alignment horizontal="center"/>
    </xf>
    <xf numFmtId="164" fontId="8" fillId="3" borderId="1" applyAlignment="1" pivotButton="0" quotePrefix="0" xfId="0">
      <alignment horizontal="center"/>
    </xf>
    <xf numFmtId="0" fontId="5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4" fontId="12" fillId="3" borderId="1" applyAlignment="1" pivotButton="0" quotePrefix="0" xfId="0">
      <alignment horizontal="center"/>
    </xf>
    <xf numFmtId="0" fontId="12" fillId="3" borderId="1" applyAlignment="1" pivotButton="0" quotePrefix="0" xfId="0">
      <alignment horizontal="center"/>
    </xf>
    <xf numFmtId="164" fontId="12" fillId="3" borderId="1" applyAlignment="1" pivotButton="0" quotePrefix="0" xfId="0">
      <alignment horizontal="center"/>
    </xf>
    <xf numFmtId="4" fontId="11" fillId="3" borderId="1" applyAlignment="1" pivotButton="0" quotePrefix="0" xfId="0">
      <alignment horizontal="center"/>
    </xf>
    <xf numFmtId="164" fontId="11" fillId="3" borderId="1" applyAlignment="1" pivotButton="0" quotePrefix="0" xfId="0">
      <alignment horizontal="center"/>
    </xf>
    <xf numFmtId="0" fontId="2" fillId="0" borderId="0" applyAlignment="1" pivotButton="0" quotePrefix="0" xfId="0">
      <alignment wrapText="1"/>
    </xf>
    <xf numFmtId="0" fontId="13" fillId="0" borderId="0" pivotButton="0" quotePrefix="0" xfId="0"/>
    <xf numFmtId="165" fontId="14" fillId="3" borderId="1" applyAlignment="1" pivotButton="0" quotePrefix="0" xfId="0">
      <alignment horizontal="left" vertical="center" indent="1"/>
    </xf>
    <xf numFmtId="0" fontId="0" fillId="0" borderId="4" pivotButton="0" quotePrefix="0" xfId="0"/>
    <xf numFmtId="0" fontId="0" fillId="0" borderId="5" pivotButton="0" quotePrefix="0" xfId="0"/>
    <xf numFmtId="166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0" fillId="0" borderId="1" applyAlignment="1" pivotButton="0" quotePrefix="0" xfId="0">
      <alignment horizontal="center"/>
    </xf>
    <xf numFmtId="166" fontId="0" fillId="4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0" fillId="4" borderId="1" applyAlignment="1" pivotButton="0" quotePrefix="0" xfId="0">
      <alignment horizontal="center"/>
    </xf>
    <xf numFmtId="0" fontId="6" fillId="5" borderId="1" pivotButton="0" quotePrefix="0" xfId="0"/>
    <xf numFmtId="165" fontId="6" fillId="5" borderId="1" pivotButton="0" quotePrefix="0" xfId="0"/>
  </cellXfs>
  <cellStyles count="1">
    <cellStyle name="Normal" xfId="0" builtinId="0" hidden="0"/>
  </cellStyles>
  <dxfs count="1">
    <dxf>
      <font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rowthchief.etsy.com/listing/4560467662" TargetMode="External" Id="rId1" /><Relationship Type="http://schemas.openxmlformats.org/officeDocument/2006/relationships/hyperlink" Target="https://growthchief.etsy.com/listing/4564738495" TargetMode="External" Id="rId2" /></Relationships>
</file>

<file path=xl/worksheets/sheet1.xml><?xml version="1.0" encoding="utf-8"?>
<worksheet xmlns="http://schemas.openxmlformats.org/spreadsheetml/2006/main">
  <sheetPr>
    <tabColor rgb="006B7280"/>
    <outlinePr summaryBelow="1" summaryRight="1"/>
    <pageSetUpPr/>
  </sheetPr>
  <dimension ref="B2:D34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22" customWidth="1" min="3" max="3"/>
    <col width="46" customWidth="1" min="4" max="4"/>
    <col width="3" customWidth="1" min="5" max="5"/>
  </cols>
  <sheetData>
    <row r="2" ht="40" customHeight="1">
      <c r="B2" s="1" t="inlineStr">
        <is>
          <t>Simple Etsy Fee &amp; Profit Sheet (Free)</t>
        </is>
      </c>
      <c r="C2" s="2" t="n"/>
      <c r="D2" s="2" t="n"/>
    </row>
    <row r="3">
      <c r="B3" s="3" t="inlineStr">
        <is>
          <t>Part of the Etsy Seller Bookkeeping Toolkit</t>
        </is>
      </c>
    </row>
    <row r="5">
      <c r="B5" s="4" t="inlineStr">
        <is>
          <t>Getting started</t>
        </is>
      </c>
    </row>
    <row r="6" ht="18" customHeight="1">
      <c r="B6" s="5" t="inlineStr">
        <is>
          <t>1.  Set your currency symbol and Etsy fee settings below -- these are your own editable estimates, so check Etsy's current fee schedule and update them any time fees change.</t>
        </is>
      </c>
    </row>
    <row r="7" ht="18" customHeight="1">
      <c r="B7" s="5" t="inlineStr">
        <is>
          <t>2.  Open the Profit Calculator tab and fill in one sale: sale price, shipping you charge the buyer, item cost, packaging cost, shipping you actually pay, and whether the sale came through Etsy Offsite Ads.</t>
        </is>
      </c>
    </row>
    <row r="8" ht="18" customHeight="1">
      <c r="B8" s="5" t="inlineStr">
        <is>
          <t>3.  The sheet works out your total Etsy fees and true net profit -- and the reverse line tells you what to charge to hit a target margin.</t>
        </is>
      </c>
    </row>
    <row r="9" ht="18" customHeight="1">
      <c r="B9" s="5" t="inlineStr">
        <is>
          <t>4.  Log every sale on the Sales Log tab as it happens -- Fees and Net fill themselves in from the same fee settings.</t>
        </is>
      </c>
    </row>
    <row r="10" ht="18" customHeight="1">
      <c r="B10" s="5" t="inlineStr">
        <is>
          <t>5.  Works in Excel and Google Sheets as-is -- no macros, no add-ons, nothing to enable.</t>
        </is>
      </c>
    </row>
    <row r="12">
      <c r="B12" s="6" t="inlineStr">
        <is>
          <t>This is the free version -- it's simple by design, so there's no separate guide. If anything's unclear, the download page has a full walkthrough.</t>
        </is>
      </c>
    </row>
    <row r="14">
      <c r="B14" s="4" t="inlineStr">
        <is>
          <t>Settings</t>
        </is>
      </c>
    </row>
    <row r="15">
      <c r="B15" s="6" t="inlineStr">
        <is>
          <t>These cells drive every formula in this workbook. Edit them here — every sheet updates automatically.</t>
        </is>
      </c>
    </row>
    <row r="16" ht="22" customHeight="1">
      <c r="B16" s="7" t="inlineStr">
        <is>
          <t>Setting</t>
        </is>
      </c>
      <c r="C16" s="7" t="inlineStr">
        <is>
          <t>Value</t>
        </is>
      </c>
      <c r="D16" s="7" t="inlineStr">
        <is>
          <t>Notes</t>
        </is>
      </c>
    </row>
    <row r="17" ht="28" customHeight="1">
      <c r="B17" s="8" t="inlineStr">
        <is>
          <t>Currency symbol</t>
        </is>
      </c>
      <c r="C17" s="9" t="inlineStr">
        <is>
          <t>$</t>
        </is>
      </c>
      <c r="D17" s="10" t="inlineStr">
        <is>
          <t>Display only. Number formats stay plain so this works in any currency.</t>
        </is>
      </c>
    </row>
    <row r="18" ht="28" customHeight="1">
      <c r="B18" s="8" t="inlineStr">
        <is>
          <t>Listing fee (flat, per listing)</t>
        </is>
      </c>
      <c r="C18" s="11" t="n">
        <v>0.2</v>
      </c>
      <c r="D18" s="10" t="inlineStr">
        <is>
          <t>Check Etsy's current fee schedule -- fees change. This is your own editable estimate, not official Etsy data.</t>
        </is>
      </c>
    </row>
    <row r="19" ht="28" customHeight="1">
      <c r="B19" s="8" t="inlineStr">
        <is>
          <t>Transaction fee %</t>
        </is>
      </c>
      <c r="C19" s="12" t="n">
        <v>0.065</v>
      </c>
      <c r="D19" s="10" t="inlineStr">
        <is>
          <t>Check Etsy's current fee schedule -- fees change. This is your own editable estimate, not official Etsy data.</t>
        </is>
      </c>
    </row>
    <row r="20" ht="28" customHeight="1">
      <c r="B20" s="8" t="inlineStr">
        <is>
          <t>Payment processing fee %</t>
        </is>
      </c>
      <c r="C20" s="12" t="n">
        <v>0.03</v>
      </c>
      <c r="D20" s="10" t="inlineStr">
        <is>
          <t>Check Etsy's current fee schedule -- fees change. This is your own editable estimate, not official Etsy data.</t>
        </is>
      </c>
    </row>
    <row r="21" ht="28" customHeight="1">
      <c r="B21" s="8" t="inlineStr">
        <is>
          <t>Payment processing flat fee</t>
        </is>
      </c>
      <c r="C21" s="11" t="n">
        <v>0.25</v>
      </c>
      <c r="D21" s="10" t="inlineStr">
        <is>
          <t>Check Etsy's current fee schedule -- fees change. This is your own editable estimate, not official Etsy data.</t>
        </is>
      </c>
    </row>
    <row r="22" ht="28" customHeight="1">
      <c r="B22" s="8" t="inlineStr">
        <is>
          <t>Offsite Ads fee %</t>
        </is>
      </c>
      <c r="C22" s="12" t="n">
        <v>0</v>
      </c>
      <c r="D22" s="10" t="inlineStr">
        <is>
          <t>0% by default -- only applies when you flag a sale as an Offsite Ads sale. Set to 0.12 or 0.15 (12% or 15%) if you're opted in; check Etsy's current threshold and rate, since this changes.</t>
        </is>
      </c>
    </row>
    <row r="24">
      <c r="B24" s="13" t="inlineStr">
        <is>
          <t>This tool does plain arithmetic based on numbers you provide. It isn't tax, legal, or business advice, and the fee defaults above are estimates, not official Etsy figures -- always check Etsy's current fee schedule.</t>
        </is>
      </c>
    </row>
    <row r="25"/>
    <row r="27">
      <c r="B27" s="4" t="inlineStr">
        <is>
          <t>Want more?</t>
        </is>
      </c>
    </row>
    <row r="28" ht="32" customHeight="1">
      <c r="B28" s="5" t="inlineStr">
        <is>
          <t>This free sheet covers one sale at a time plus a flat sales log. The full Etsy Seller Bookkeeping Toolkit builds on the same fee model with:</t>
        </is>
      </c>
    </row>
    <row r="29" ht="32" customHeight="1">
      <c r="B29" s="5" t="inlineStr">
        <is>
          <t>-  This same fee &amp; profit calculator, plus a 10-product Product Comparison sheet to run the same numbers across up to 10 product ideas side by side.</t>
        </is>
      </c>
    </row>
    <row r="30" ht="32" customHeight="1">
      <c r="B30" s="5" t="inlineStr">
        <is>
          <t>-  A full Bookkeeping Tracker with a year-at-a-glance Dashboard and 12 monthly tabs (Jan-Dec), instead of one flat log.</t>
        </is>
      </c>
    </row>
    <row r="31" ht="32" customHeight="1">
      <c r="B31" s="5" t="inlineStr">
        <is>
          <t>-  An Order &amp; Inventory Tracker with its own Dashboard, an Orders log, and Inventory tracking with automatic low-stock reorder flags.</t>
        </is>
      </c>
    </row>
    <row r="33">
      <c r="B33" s="14" t="inlineStr">
        <is>
          <t>See the full Etsy Seller Bookkeeping Toolkit on Etsy</t>
        </is>
      </c>
    </row>
    <row r="34">
      <c r="B34" s="14" t="inlineStr">
        <is>
          <t>Need something custom built for your shop? Custom spreadsheets, made to order</t>
        </is>
      </c>
    </row>
  </sheetData>
  <mergeCells count="14">
    <mergeCell ref="B10:D10"/>
    <mergeCell ref="B28:D28"/>
    <mergeCell ref="B29:D29"/>
    <mergeCell ref="B15:D15"/>
    <mergeCell ref="B31:D31"/>
    <mergeCell ref="B8:D8"/>
    <mergeCell ref="B24:D25"/>
    <mergeCell ref="B9:D9"/>
    <mergeCell ref="B30:D30"/>
    <mergeCell ref="B12:D12"/>
    <mergeCell ref="B7:D7"/>
    <mergeCell ref="B6:D6"/>
    <mergeCell ref="B2:D2"/>
    <mergeCell ref="B34:D34"/>
  </mergeCells>
  <hyperlinks>
    <hyperlink xmlns:r="http://schemas.openxmlformats.org/officeDocument/2006/relationships" ref="B33" r:id="rId1"/>
    <hyperlink xmlns:r="http://schemas.openxmlformats.org/officeDocument/2006/relationships" ref="B3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9488"/>
    <outlinePr summaryBelow="1" summaryRight="1"/>
    <pageSetUpPr/>
  </sheetPr>
  <dimension ref="B2:D30"/>
  <sheetViews>
    <sheetView showGridLines="0" zoomScale="10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42" customWidth="1" min="4" max="4"/>
    <col width="3" customWidth="1" min="5" max="5"/>
  </cols>
  <sheetData>
    <row r="2" ht="26" customHeight="1">
      <c r="B2" s="15" t="inlineStr">
        <is>
          <t>Profit Calculator</t>
        </is>
      </c>
    </row>
    <row r="3">
      <c r="B3" s="6" t="inlineStr">
        <is>
          <t>Price one Etsy sale, see what Etsy actually takes, and find out what to charge to hit the margin you want.</t>
        </is>
      </c>
    </row>
    <row r="5">
      <c r="B5" s="16" t="inlineStr">
        <is>
          <t>Your inputs</t>
        </is>
      </c>
    </row>
    <row r="6" ht="22" customHeight="1">
      <c r="B6" s="7" t="inlineStr">
        <is>
          <t>Input</t>
        </is>
      </c>
      <c r="C6" s="7" t="inlineStr">
        <is>
          <t>Value</t>
        </is>
      </c>
      <c r="D6" s="7" t="inlineStr">
        <is>
          <t>Notes</t>
        </is>
      </c>
    </row>
    <row r="7" ht="30" customHeight="1">
      <c r="B7" s="8">
        <f>"Sale price (" &amp; CurrencySymbol &amp; ")"</f>
        <v/>
      </c>
      <c r="C7" s="17" t="n">
        <v>28</v>
      </c>
      <c r="D7" s="10" t="inlineStr">
        <is>
          <t>What the buyer pays for the item itself, before shipping.</t>
        </is>
      </c>
    </row>
    <row r="8" ht="30" customHeight="1">
      <c r="B8" s="8">
        <f>"Shipping charged to buyer (" &amp; CurrencySymbol &amp; ")"</f>
        <v/>
      </c>
      <c r="C8" s="17" t="n">
        <v>4.5</v>
      </c>
      <c r="D8" s="10" t="inlineStr">
        <is>
          <t>What you charge the buyer for shipping -- this counts toward Etsy's fees too.</t>
        </is>
      </c>
    </row>
    <row r="9" ht="30" customHeight="1">
      <c r="B9" s="8">
        <f>"Item cost (" &amp; CurrencySymbol &amp; ")"</f>
        <v/>
      </c>
      <c r="C9" s="17" t="n">
        <v>9</v>
      </c>
      <c r="D9" s="10" t="inlineStr">
        <is>
          <t>What the item itself (materials, stock, etc.) cost you to make or buy in.</t>
        </is>
      </c>
    </row>
    <row r="10" ht="30" customHeight="1">
      <c r="B10" s="8">
        <f>"Packaging cost (" &amp; CurrencySymbol &amp; ")"</f>
        <v/>
      </c>
      <c r="C10" s="17" t="n">
        <v>1.2</v>
      </c>
      <c r="D10" s="10" t="inlineStr">
        <is>
          <t>Boxes, tissue, labels, thank-you cards -- whatever you use to ship it.</t>
        </is>
      </c>
    </row>
    <row r="11" ht="30" customHeight="1">
      <c r="B11" s="8">
        <f>"Shipping cost paid (" &amp; CurrencySymbol &amp; ")"</f>
        <v/>
      </c>
      <c r="C11" s="17" t="n">
        <v>4.5</v>
      </c>
      <c r="D11" s="10" t="inlineStr">
        <is>
          <t>What the shipping label actually costs you -- a real expense, and not the same number as shipping charged above. Both are needed to see your true net profit.</t>
        </is>
      </c>
    </row>
    <row r="12" ht="30" customHeight="1">
      <c r="B12" s="8" t="inlineStr">
        <is>
          <t>Offsite ad sale?</t>
        </is>
      </c>
      <c r="C12" s="18" t="inlineStr">
        <is>
          <t>No</t>
        </is>
      </c>
      <c r="D12" s="10" t="inlineStr">
        <is>
          <t>Yes if this sale came through an Etsy Offsite Ads click (Etsy charges an extra fee on those only). No for a normal on-Etsy sale.</t>
        </is>
      </c>
    </row>
    <row r="13" ht="30" customHeight="1">
      <c r="B13" s="8" t="inlineStr">
        <is>
          <t>Target profit margin %</t>
        </is>
      </c>
      <c r="C13" s="19" t="n">
        <v>0.3</v>
      </c>
      <c r="D13" s="10" t="inlineStr">
        <is>
          <t>Used by the reverse line below to work out what to charge.</t>
        </is>
      </c>
    </row>
    <row r="15">
      <c r="B15" s="16" t="inlineStr">
        <is>
          <t>Fee &amp; profit breakdown</t>
        </is>
      </c>
    </row>
    <row r="16" ht="22" customHeight="1">
      <c r="B16" s="7" t="inlineStr">
        <is>
          <t>Line</t>
        </is>
      </c>
      <c r="C16" s="7" t="inlineStr">
        <is>
          <t>Amount</t>
        </is>
      </c>
      <c r="D16" s="7" t="inlineStr">
        <is>
          <t>How it's calculated</t>
        </is>
      </c>
    </row>
    <row r="17" ht="26" customHeight="1">
      <c r="B17" s="8">
        <f>"Revenue (sale + shipping) (" &amp; CurrencySymbol &amp; ")"</f>
        <v/>
      </c>
      <c r="C17" s="20">
        <f>SalePrice+ShippingCharged</f>
        <v/>
      </c>
      <c r="D17" s="10" t="inlineStr">
        <is>
          <t>Sale price + shipping charged</t>
        </is>
      </c>
    </row>
    <row r="18" ht="26" customHeight="1">
      <c r="B18" s="8">
        <f>"Etsy listing fee (" &amp; CurrencySymbol &amp; ")"</f>
        <v/>
      </c>
      <c r="C18" s="20">
        <f>ListingFee</f>
        <v/>
      </c>
      <c r="D18" s="10" t="inlineStr">
        <is>
          <t>Flat fee, from Settings</t>
        </is>
      </c>
    </row>
    <row r="19" ht="26" customHeight="1">
      <c r="B19" s="8">
        <f>"Etsy transaction fee (" &amp; CurrencySymbol &amp; ")"</f>
        <v/>
      </c>
      <c r="C19" s="20">
        <f>Revenue*TransactionPct</f>
        <v/>
      </c>
      <c r="D19" s="10" t="inlineStr">
        <is>
          <t>Revenue x transaction fee %</t>
        </is>
      </c>
    </row>
    <row r="20" ht="26" customHeight="1">
      <c r="B20" s="8">
        <f>"Payment processing fee (" &amp; CurrencySymbol &amp; ")"</f>
        <v/>
      </c>
      <c r="C20" s="20">
        <f>Revenue*ProcessingPct+ProcessingFixed</f>
        <v/>
      </c>
      <c r="D20" s="10" t="inlineStr">
        <is>
          <t>(Revenue x processing fee %) + processing flat fee</t>
        </is>
      </c>
    </row>
    <row r="21" ht="26" customHeight="1">
      <c r="B21" s="8">
        <f>"Offsite Ads fee (" &amp; CurrencySymbol &amp; ")"</f>
        <v/>
      </c>
      <c r="C21" s="20">
        <f>IF(OffsiteAdSale="Yes",Revenue*OffsiteAdsPct,0)</f>
        <v/>
      </c>
      <c r="D21" s="10" t="inlineStr">
        <is>
          <t>Revenue x Offsite Ads fee %, only if this sale is flagged Yes</t>
        </is>
      </c>
    </row>
    <row r="22" ht="26" customHeight="1">
      <c r="B22" s="8">
        <f>"Total Etsy fees (" &amp; CurrencySymbol &amp; ")"</f>
        <v/>
      </c>
      <c r="C22" s="20">
        <f>ListingFee+TransactionFeeAmt+ProcessingFeeAmt+OffsiteFeeAmt</f>
        <v/>
      </c>
      <c r="D22" s="10" t="inlineStr">
        <is>
          <t>Listing + transaction + processing + Offsite Ads fees</t>
        </is>
      </c>
    </row>
    <row r="23" ht="26" customHeight="1">
      <c r="B23" s="8">
        <f>"Net profit (" &amp; CurrencySymbol &amp; ")"</f>
        <v/>
      </c>
      <c r="C23" s="20">
        <f>Revenue-ItemCost-PackagingCost-ShippingCostPaid-TotalFees</f>
        <v/>
      </c>
      <c r="D23" s="10" t="inlineStr">
        <is>
          <t>Revenue - item cost - packaging - shipping paid - total fees</t>
        </is>
      </c>
    </row>
    <row r="24" ht="26" customHeight="1">
      <c r="B24" s="8" t="inlineStr">
        <is>
          <t>Profit margin %</t>
        </is>
      </c>
      <c r="C24" s="21">
        <f>IFERROR(NetProfit/Revenue,"Check inputs")</f>
        <v/>
      </c>
      <c r="D24" s="10" t="inlineStr">
        <is>
          <t>Net profit / revenue</t>
        </is>
      </c>
    </row>
    <row r="26">
      <c r="B26" s="16" t="inlineStr">
        <is>
          <t>What to charge to hit your target margin</t>
        </is>
      </c>
    </row>
    <row r="27">
      <c r="B27" s="6" t="inlineStr">
        <is>
          <t>Keeps shipping charged the same as above and solves for the sale price needed to hit your target profit margin %, after fees, item cost, packaging, and shipping paid.</t>
        </is>
      </c>
    </row>
    <row r="28" ht="22" customHeight="1">
      <c r="B28" s="7" t="inlineStr">
        <is>
          <t>Result</t>
        </is>
      </c>
      <c r="C28" s="7" t="inlineStr">
        <is>
          <t>Value</t>
        </is>
      </c>
      <c r="D28" s="7" t="inlineStr">
        <is>
          <t>How it's calculated</t>
        </is>
      </c>
    </row>
    <row r="29" ht="30" customHeight="1">
      <c r="B29" s="8">
        <f>"Revenue needed (" &amp; CurrencySymbol &amp; ")"</f>
        <v/>
      </c>
      <c r="C29" s="20">
        <f>IFERROR((ListingFee+ProcessingFixed+ItemCost+PackagingCost+ShippingCostPaid)/(1-TransactionPct-ProcessingPct-IF(OffsiteAdSale="Yes",OffsiteAdsPct,0)-TargetMarginPct),"Check inputs")</f>
        <v/>
      </c>
      <c r="D29" s="10" t="inlineStr">
        <is>
          <t>(Listing fee + processing flat fee + item cost + packaging + shipping paid) / (1 - transaction fee % - processing fee % - Offsite Ads fee % if flagged - target margin %)</t>
        </is>
      </c>
    </row>
    <row r="30" ht="30" customHeight="1">
      <c r="B30" s="8">
        <f>"Sale price needed (" &amp; CurrencySymbol &amp; ")"</f>
        <v/>
      </c>
      <c r="C30" s="20">
        <f>IFERROR(RevenueNeeded-ShippingCharged,"Check inputs")</f>
        <v/>
      </c>
      <c r="D30" s="10" t="inlineStr">
        <is>
          <t>Revenue needed - shipping charged (shipping stays the same as your inputs above)</t>
        </is>
      </c>
    </row>
  </sheetData>
  <mergeCells count="3">
    <mergeCell ref="B27:D27"/>
    <mergeCell ref="B3:D3"/>
    <mergeCell ref="B2:D2"/>
  </mergeCells>
  <conditionalFormatting sqref="C7:C30">
    <cfRule type="cellIs" priority="1" operator="lessThan" dxfId="0">
      <formula>0</formula>
    </cfRule>
  </conditionalFormatting>
  <dataValidations count="1">
    <dataValidation sqref="C12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6B7280"/>
    <outlinePr summaryBelow="1" summaryRight="1"/>
    <pageSetUpPr/>
  </sheetPr>
  <dimension ref="A1:I109"/>
  <sheetViews>
    <sheetView zoomScale="10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3" customWidth="1" min="3" max="3"/>
    <col width="13" customWidth="1" min="4" max="4"/>
    <col width="13" customWidth="1" min="5" max="5"/>
    <col width="13" customWidth="1" min="6" max="6"/>
    <col width="12" customWidth="1" min="7" max="7"/>
    <col width="12" customWidth="1" min="8" max="8"/>
    <col width="12" customWidth="1" min="9" max="9"/>
  </cols>
  <sheetData>
    <row r="1">
      <c r="A1" s="15" t="inlineStr">
        <is>
          <t>Sales Log</t>
        </is>
      </c>
    </row>
    <row r="2" ht="18" customHeight="1">
      <c r="A2" s="22" t="inlineStr">
        <is>
          <t>Log every sale here. Fees and Net fill themselves in from the fee settings on Start Here -- flag Offsite ad sales so the Offsite Ads fee applies only where it should.</t>
        </is>
      </c>
    </row>
    <row r="4">
      <c r="A4" s="23">
        <f>"This month's net (" &amp; TEXT(TODAY(),"mmmm yyyy") &amp; ")"</f>
        <v/>
      </c>
    </row>
    <row r="5" ht="30" customHeight="1">
      <c r="A5" s="24">
        <f>SUMIFS(I8:I107,A8:A107,"&gt;="&amp;(EOMONTH(TODAY(),-1)+1),A8:A107,"&lt;"&amp;(EOMONTH(TODAY(),0)+1))</f>
        <v/>
      </c>
      <c r="B5" s="25" t="n"/>
      <c r="C5" s="26" t="n"/>
    </row>
    <row r="7" ht="28" customHeight="1">
      <c r="A7" s="7" t="inlineStr">
        <is>
          <t>Date</t>
        </is>
      </c>
      <c r="B7" s="7" t="inlineStr">
        <is>
          <t>Item</t>
        </is>
      </c>
      <c r="C7" s="7">
        <f>"Sale price (" &amp; CurrencySymbol &amp; ")"</f>
        <v/>
      </c>
      <c r="D7" s="7">
        <f>"Shipping charged (" &amp; CurrencySymbol &amp; ")"</f>
        <v/>
      </c>
      <c r="E7" s="7">
        <f>"Item cost (" &amp; CurrencySymbol &amp; ")"</f>
        <v/>
      </c>
      <c r="F7" s="7">
        <f>"Shipping paid (" &amp; CurrencySymbol &amp; ")"</f>
        <v/>
      </c>
      <c r="G7" s="7" t="inlineStr">
        <is>
          <t>Offsite ad?</t>
        </is>
      </c>
      <c r="H7" s="7">
        <f>"Fees (" &amp; CurrencySymbol &amp; ")"</f>
        <v/>
      </c>
      <c r="I7" s="7">
        <f>"Net (" &amp; CurrencySymbol &amp; ")"</f>
        <v/>
      </c>
    </row>
    <row r="8">
      <c r="A8" s="27" t="n">
        <v>46266</v>
      </c>
      <c r="B8" s="28" t="inlineStr">
        <is>
          <t>Personalised Wooden Sign (example, replace me)</t>
        </is>
      </c>
      <c r="C8" s="29" t="n">
        <v>28</v>
      </c>
      <c r="D8" s="29" t="n">
        <v>4.5</v>
      </c>
      <c r="E8" s="29" t="n">
        <v>9</v>
      </c>
      <c r="F8" s="29" t="n">
        <v>4.5</v>
      </c>
      <c r="G8" s="30" t="inlineStr">
        <is>
          <t>No</t>
        </is>
      </c>
      <c r="H8" s="29">
        <f>IF($B8="","",IFERROR(ListingFee+(C8+D8)*TransactionPct+((C8+D8)*ProcessingPct+ProcessingFixed)+IF(G8="Yes",(C8+D8)*OffsiteAdsPct,0),"Check inputs"))</f>
        <v/>
      </c>
      <c r="I8" s="29">
        <f>IF($B8="","",IFERROR((C8+D8)-E8-F8-H8,"Check inputs"))</f>
        <v/>
      </c>
    </row>
    <row r="9">
      <c r="A9" s="31" t="n">
        <v>46267</v>
      </c>
      <c r="B9" s="32" t="inlineStr">
        <is>
          <t>Custom Pet Portrait Print (example, replace me)</t>
        </is>
      </c>
      <c r="C9" s="33" t="n">
        <v>45</v>
      </c>
      <c r="D9" s="33" t="n">
        <v>6</v>
      </c>
      <c r="E9" s="33" t="n">
        <v>12</v>
      </c>
      <c r="F9" s="33" t="n">
        <v>5.5</v>
      </c>
      <c r="G9" s="34" t="inlineStr">
        <is>
          <t>Yes</t>
        </is>
      </c>
      <c r="H9" s="33">
        <f>IF($B9="","",IFERROR(ListingFee+(C9+D9)*TransactionPct+((C9+D9)*ProcessingPct+ProcessingFixed)+IF(G9="Yes",(C9+D9)*OffsiteAdsPct,0),"Check inputs"))</f>
        <v/>
      </c>
      <c r="I9" s="33">
        <f>IF($B9="","",IFERROR((C9+D9)-E9-F9-H9,"Check inputs"))</f>
        <v/>
      </c>
    </row>
    <row r="10">
      <c r="A10" s="27" t="n">
        <v>46268</v>
      </c>
      <c r="B10" s="28" t="inlineStr">
        <is>
          <t>Macrame Wall Hanging (example, replace me)</t>
        </is>
      </c>
      <c r="C10" s="29" t="n">
        <v>32</v>
      </c>
      <c r="D10" s="29" t="n">
        <v>5</v>
      </c>
      <c r="E10" s="29" t="n">
        <v>10</v>
      </c>
      <c r="F10" s="29" t="n">
        <v>4.75</v>
      </c>
      <c r="G10" s="30" t="inlineStr">
        <is>
          <t>No</t>
        </is>
      </c>
      <c r="H10" s="29">
        <f>IF($B10="","",IFERROR(ListingFee+(C10+D10)*TransactionPct+((C10+D10)*ProcessingPct+ProcessingFixed)+IF(G10="Yes",(C10+D10)*OffsiteAdsPct,0),"Check inputs"))</f>
        <v/>
      </c>
      <c r="I10" s="29">
        <f>IF($B10="","",IFERROR((C10+D10)-E10-F10-H10,"Check inputs"))</f>
        <v/>
      </c>
    </row>
    <row r="11">
      <c r="A11" s="31" t="n">
        <v>46269</v>
      </c>
      <c r="B11" s="32" t="inlineStr">
        <is>
          <t>Engraved Cutting Board (example, replace me)</t>
        </is>
      </c>
      <c r="C11" s="33" t="n">
        <v>38</v>
      </c>
      <c r="D11" s="33" t="n">
        <v>7.5</v>
      </c>
      <c r="E11" s="33" t="n">
        <v>14</v>
      </c>
      <c r="F11" s="33" t="n">
        <v>7</v>
      </c>
      <c r="G11" s="34" t="inlineStr">
        <is>
          <t>Yes</t>
        </is>
      </c>
      <c r="H11" s="33">
        <f>IF($B11="","",IFERROR(ListingFee+(C11+D11)*TransactionPct+((C11+D11)*ProcessingPct+ProcessingFixed)+IF(G11="Yes",(C11+D11)*OffsiteAdsPct,0),"Check inputs"))</f>
        <v/>
      </c>
      <c r="I11" s="33">
        <f>IF($B11="","",IFERROR((C11+D11)-E11-F11-H11,"Check inputs"))</f>
        <v/>
      </c>
    </row>
    <row r="12">
      <c r="A12" s="27" t="n">
        <v>46270</v>
      </c>
      <c r="B12" s="28" t="inlineStr">
        <is>
          <t>Beaded Bracelet Set (example, replace me)</t>
        </is>
      </c>
      <c r="C12" s="29" t="n">
        <v>22</v>
      </c>
      <c r="D12" s="29" t="n">
        <v>3.5</v>
      </c>
      <c r="E12" s="29" t="n">
        <v>6</v>
      </c>
      <c r="F12" s="29" t="n">
        <v>3.25</v>
      </c>
      <c r="G12" s="30" t="inlineStr">
        <is>
          <t>No</t>
        </is>
      </c>
      <c r="H12" s="29">
        <f>IF($B12="","",IFERROR(ListingFee+(C12+D12)*TransactionPct+((C12+D12)*ProcessingPct+ProcessingFixed)+IF(G12="Yes",(C12+D12)*OffsiteAdsPct,0),"Check inputs"))</f>
        <v/>
      </c>
      <c r="I12" s="29">
        <f>IF($B12="","",IFERROR((C12+D12)-E12-F12-H12,"Check inputs"))</f>
        <v/>
      </c>
    </row>
    <row r="13">
      <c r="A13" s="31" t="n"/>
      <c r="B13" s="32" t="n"/>
      <c r="C13" s="33" t="n"/>
      <c r="D13" s="33" t="n"/>
      <c r="E13" s="33" t="n"/>
      <c r="F13" s="33" t="n"/>
      <c r="G13" s="34" t="n"/>
      <c r="H13" s="33">
        <f>IF($B13="","",IFERROR(ListingFee+(C13+D13)*TransactionPct+((C13+D13)*ProcessingPct+ProcessingFixed)+IF(G13="Yes",(C13+D13)*OffsiteAdsPct,0),"Check inputs"))</f>
        <v/>
      </c>
      <c r="I13" s="33">
        <f>IF($B13="","",IFERROR((C13+D13)-E13-F13-H13,"Check inputs"))</f>
        <v/>
      </c>
    </row>
    <row r="14">
      <c r="A14" s="27" t="n"/>
      <c r="B14" s="28" t="n"/>
      <c r="C14" s="29" t="n"/>
      <c r="D14" s="29" t="n"/>
      <c r="E14" s="29" t="n"/>
      <c r="F14" s="29" t="n"/>
      <c r="G14" s="30" t="n"/>
      <c r="H14" s="29">
        <f>IF($B14="","",IFERROR(ListingFee+(C14+D14)*TransactionPct+((C14+D14)*ProcessingPct+ProcessingFixed)+IF(G14="Yes",(C14+D14)*OffsiteAdsPct,0),"Check inputs"))</f>
        <v/>
      </c>
      <c r="I14" s="29">
        <f>IF($B14="","",IFERROR((C14+D14)-E14-F14-H14,"Check inputs"))</f>
        <v/>
      </c>
    </row>
    <row r="15">
      <c r="A15" s="31" t="n"/>
      <c r="B15" s="32" t="n"/>
      <c r="C15" s="33" t="n"/>
      <c r="D15" s="33" t="n"/>
      <c r="E15" s="33" t="n"/>
      <c r="F15" s="33" t="n"/>
      <c r="G15" s="34" t="n"/>
      <c r="H15" s="33">
        <f>IF($B15="","",IFERROR(ListingFee+(C15+D15)*TransactionPct+((C15+D15)*ProcessingPct+ProcessingFixed)+IF(G15="Yes",(C15+D15)*OffsiteAdsPct,0),"Check inputs"))</f>
        <v/>
      </c>
      <c r="I15" s="33">
        <f>IF($B15="","",IFERROR((C15+D15)-E15-F15-H15,"Check inputs"))</f>
        <v/>
      </c>
    </row>
    <row r="16">
      <c r="A16" s="27" t="n"/>
      <c r="B16" s="28" t="n"/>
      <c r="C16" s="29" t="n"/>
      <c r="D16" s="29" t="n"/>
      <c r="E16" s="29" t="n"/>
      <c r="F16" s="29" t="n"/>
      <c r="G16" s="30" t="n"/>
      <c r="H16" s="29">
        <f>IF($B16="","",IFERROR(ListingFee+(C16+D16)*TransactionPct+((C16+D16)*ProcessingPct+ProcessingFixed)+IF(G16="Yes",(C16+D16)*OffsiteAdsPct,0),"Check inputs"))</f>
        <v/>
      </c>
      <c r="I16" s="29">
        <f>IF($B16="","",IFERROR((C16+D16)-E16-F16-H16,"Check inputs"))</f>
        <v/>
      </c>
    </row>
    <row r="17">
      <c r="A17" s="31" t="n"/>
      <c r="B17" s="32" t="n"/>
      <c r="C17" s="33" t="n"/>
      <c r="D17" s="33" t="n"/>
      <c r="E17" s="33" t="n"/>
      <c r="F17" s="33" t="n"/>
      <c r="G17" s="34" t="n"/>
      <c r="H17" s="33">
        <f>IF($B17="","",IFERROR(ListingFee+(C17+D17)*TransactionPct+((C17+D17)*ProcessingPct+ProcessingFixed)+IF(G17="Yes",(C17+D17)*OffsiteAdsPct,0),"Check inputs"))</f>
        <v/>
      </c>
      <c r="I17" s="33">
        <f>IF($B17="","",IFERROR((C17+D17)-E17-F17-H17,"Check inputs"))</f>
        <v/>
      </c>
    </row>
    <row r="18">
      <c r="A18" s="27" t="n"/>
      <c r="B18" s="28" t="n"/>
      <c r="C18" s="29" t="n"/>
      <c r="D18" s="29" t="n"/>
      <c r="E18" s="29" t="n"/>
      <c r="F18" s="29" t="n"/>
      <c r="G18" s="30" t="n"/>
      <c r="H18" s="29">
        <f>IF($B18="","",IFERROR(ListingFee+(C18+D18)*TransactionPct+((C18+D18)*ProcessingPct+ProcessingFixed)+IF(G18="Yes",(C18+D18)*OffsiteAdsPct,0),"Check inputs"))</f>
        <v/>
      </c>
      <c r="I18" s="29">
        <f>IF($B18="","",IFERROR((C18+D18)-E18-F18-H18,"Check inputs"))</f>
        <v/>
      </c>
    </row>
    <row r="19">
      <c r="A19" s="31" t="n"/>
      <c r="B19" s="32" t="n"/>
      <c r="C19" s="33" t="n"/>
      <c r="D19" s="33" t="n"/>
      <c r="E19" s="33" t="n"/>
      <c r="F19" s="33" t="n"/>
      <c r="G19" s="34" t="n"/>
      <c r="H19" s="33">
        <f>IF($B19="","",IFERROR(ListingFee+(C19+D19)*TransactionPct+((C19+D19)*ProcessingPct+ProcessingFixed)+IF(G19="Yes",(C19+D19)*OffsiteAdsPct,0),"Check inputs"))</f>
        <v/>
      </c>
      <c r="I19" s="33">
        <f>IF($B19="","",IFERROR((C19+D19)-E19-F19-H19,"Check inputs"))</f>
        <v/>
      </c>
    </row>
    <row r="20">
      <c r="A20" s="27" t="n"/>
      <c r="B20" s="28" t="n"/>
      <c r="C20" s="29" t="n"/>
      <c r="D20" s="29" t="n"/>
      <c r="E20" s="29" t="n"/>
      <c r="F20" s="29" t="n"/>
      <c r="G20" s="30" t="n"/>
      <c r="H20" s="29">
        <f>IF($B20="","",IFERROR(ListingFee+(C20+D20)*TransactionPct+((C20+D20)*ProcessingPct+ProcessingFixed)+IF(G20="Yes",(C20+D20)*OffsiteAdsPct,0),"Check inputs"))</f>
        <v/>
      </c>
      <c r="I20" s="29">
        <f>IF($B20="","",IFERROR((C20+D20)-E20-F20-H20,"Check inputs"))</f>
        <v/>
      </c>
    </row>
    <row r="21">
      <c r="A21" s="31" t="n"/>
      <c r="B21" s="32" t="n"/>
      <c r="C21" s="33" t="n"/>
      <c r="D21" s="33" t="n"/>
      <c r="E21" s="33" t="n"/>
      <c r="F21" s="33" t="n"/>
      <c r="G21" s="34" t="n"/>
      <c r="H21" s="33">
        <f>IF($B21="","",IFERROR(ListingFee+(C21+D21)*TransactionPct+((C21+D21)*ProcessingPct+ProcessingFixed)+IF(G21="Yes",(C21+D21)*OffsiteAdsPct,0),"Check inputs"))</f>
        <v/>
      </c>
      <c r="I21" s="33">
        <f>IF($B21="","",IFERROR((C21+D21)-E21-F21-H21,"Check inputs"))</f>
        <v/>
      </c>
    </row>
    <row r="22">
      <c r="A22" s="27" t="n"/>
      <c r="B22" s="28" t="n"/>
      <c r="C22" s="29" t="n"/>
      <c r="D22" s="29" t="n"/>
      <c r="E22" s="29" t="n"/>
      <c r="F22" s="29" t="n"/>
      <c r="G22" s="30" t="n"/>
      <c r="H22" s="29">
        <f>IF($B22="","",IFERROR(ListingFee+(C22+D22)*TransactionPct+((C22+D22)*ProcessingPct+ProcessingFixed)+IF(G22="Yes",(C22+D22)*OffsiteAdsPct,0),"Check inputs"))</f>
        <v/>
      </c>
      <c r="I22" s="29">
        <f>IF($B22="","",IFERROR((C22+D22)-E22-F22-H22,"Check inputs"))</f>
        <v/>
      </c>
    </row>
    <row r="23">
      <c r="A23" s="31" t="n"/>
      <c r="B23" s="32" t="n"/>
      <c r="C23" s="33" t="n"/>
      <c r="D23" s="33" t="n"/>
      <c r="E23" s="33" t="n"/>
      <c r="F23" s="33" t="n"/>
      <c r="G23" s="34" t="n"/>
      <c r="H23" s="33">
        <f>IF($B23="","",IFERROR(ListingFee+(C23+D23)*TransactionPct+((C23+D23)*ProcessingPct+ProcessingFixed)+IF(G23="Yes",(C23+D23)*OffsiteAdsPct,0),"Check inputs"))</f>
        <v/>
      </c>
      <c r="I23" s="33">
        <f>IF($B23="","",IFERROR((C23+D23)-E23-F23-H23,"Check inputs"))</f>
        <v/>
      </c>
    </row>
    <row r="24">
      <c r="A24" s="27" t="n"/>
      <c r="B24" s="28" t="n"/>
      <c r="C24" s="29" t="n"/>
      <c r="D24" s="29" t="n"/>
      <c r="E24" s="29" t="n"/>
      <c r="F24" s="29" t="n"/>
      <c r="G24" s="30" t="n"/>
      <c r="H24" s="29">
        <f>IF($B24="","",IFERROR(ListingFee+(C24+D24)*TransactionPct+((C24+D24)*ProcessingPct+ProcessingFixed)+IF(G24="Yes",(C24+D24)*OffsiteAdsPct,0),"Check inputs"))</f>
        <v/>
      </c>
      <c r="I24" s="29">
        <f>IF($B24="","",IFERROR((C24+D24)-E24-F24-H24,"Check inputs"))</f>
        <v/>
      </c>
    </row>
    <row r="25">
      <c r="A25" s="31" t="n"/>
      <c r="B25" s="32" t="n"/>
      <c r="C25" s="33" t="n"/>
      <c r="D25" s="33" t="n"/>
      <c r="E25" s="33" t="n"/>
      <c r="F25" s="33" t="n"/>
      <c r="G25" s="34" t="n"/>
      <c r="H25" s="33">
        <f>IF($B25="","",IFERROR(ListingFee+(C25+D25)*TransactionPct+((C25+D25)*ProcessingPct+ProcessingFixed)+IF(G25="Yes",(C25+D25)*OffsiteAdsPct,0),"Check inputs"))</f>
        <v/>
      </c>
      <c r="I25" s="33">
        <f>IF($B25="","",IFERROR((C25+D25)-E25-F25-H25,"Check inputs"))</f>
        <v/>
      </c>
    </row>
    <row r="26">
      <c r="A26" s="27" t="n"/>
      <c r="B26" s="28" t="n"/>
      <c r="C26" s="29" t="n"/>
      <c r="D26" s="29" t="n"/>
      <c r="E26" s="29" t="n"/>
      <c r="F26" s="29" t="n"/>
      <c r="G26" s="30" t="n"/>
      <c r="H26" s="29">
        <f>IF($B26="","",IFERROR(ListingFee+(C26+D26)*TransactionPct+((C26+D26)*ProcessingPct+ProcessingFixed)+IF(G26="Yes",(C26+D26)*OffsiteAdsPct,0),"Check inputs"))</f>
        <v/>
      </c>
      <c r="I26" s="29">
        <f>IF($B26="","",IFERROR((C26+D26)-E26-F26-H26,"Check inputs"))</f>
        <v/>
      </c>
    </row>
    <row r="27">
      <c r="A27" s="31" t="n"/>
      <c r="B27" s="32" t="n"/>
      <c r="C27" s="33" t="n"/>
      <c r="D27" s="33" t="n"/>
      <c r="E27" s="33" t="n"/>
      <c r="F27" s="33" t="n"/>
      <c r="G27" s="34" t="n"/>
      <c r="H27" s="33">
        <f>IF($B27="","",IFERROR(ListingFee+(C27+D27)*TransactionPct+((C27+D27)*ProcessingPct+ProcessingFixed)+IF(G27="Yes",(C27+D27)*OffsiteAdsPct,0),"Check inputs"))</f>
        <v/>
      </c>
      <c r="I27" s="33">
        <f>IF($B27="","",IFERROR((C27+D27)-E27-F27-H27,"Check inputs"))</f>
        <v/>
      </c>
    </row>
    <row r="28">
      <c r="A28" s="27" t="n"/>
      <c r="B28" s="28" t="n"/>
      <c r="C28" s="29" t="n"/>
      <c r="D28" s="29" t="n"/>
      <c r="E28" s="29" t="n"/>
      <c r="F28" s="29" t="n"/>
      <c r="G28" s="30" t="n"/>
      <c r="H28" s="29">
        <f>IF($B28="","",IFERROR(ListingFee+(C28+D28)*TransactionPct+((C28+D28)*ProcessingPct+ProcessingFixed)+IF(G28="Yes",(C28+D28)*OffsiteAdsPct,0),"Check inputs"))</f>
        <v/>
      </c>
      <c r="I28" s="29">
        <f>IF($B28="","",IFERROR((C28+D28)-E28-F28-H28,"Check inputs"))</f>
        <v/>
      </c>
    </row>
    <row r="29">
      <c r="A29" s="31" t="n"/>
      <c r="B29" s="32" t="n"/>
      <c r="C29" s="33" t="n"/>
      <c r="D29" s="33" t="n"/>
      <c r="E29" s="33" t="n"/>
      <c r="F29" s="33" t="n"/>
      <c r="G29" s="34" t="n"/>
      <c r="H29" s="33">
        <f>IF($B29="","",IFERROR(ListingFee+(C29+D29)*TransactionPct+((C29+D29)*ProcessingPct+ProcessingFixed)+IF(G29="Yes",(C29+D29)*OffsiteAdsPct,0),"Check inputs"))</f>
        <v/>
      </c>
      <c r="I29" s="33">
        <f>IF($B29="","",IFERROR((C29+D29)-E29-F29-H29,"Check inputs"))</f>
        <v/>
      </c>
    </row>
    <row r="30">
      <c r="A30" s="27" t="n"/>
      <c r="B30" s="28" t="n"/>
      <c r="C30" s="29" t="n"/>
      <c r="D30" s="29" t="n"/>
      <c r="E30" s="29" t="n"/>
      <c r="F30" s="29" t="n"/>
      <c r="G30" s="30" t="n"/>
      <c r="H30" s="29">
        <f>IF($B30="","",IFERROR(ListingFee+(C30+D30)*TransactionPct+((C30+D30)*ProcessingPct+ProcessingFixed)+IF(G30="Yes",(C30+D30)*OffsiteAdsPct,0),"Check inputs"))</f>
        <v/>
      </c>
      <c r="I30" s="29">
        <f>IF($B30="","",IFERROR((C30+D30)-E30-F30-H30,"Check inputs"))</f>
        <v/>
      </c>
    </row>
    <row r="31">
      <c r="A31" s="31" t="n"/>
      <c r="B31" s="32" t="n"/>
      <c r="C31" s="33" t="n"/>
      <c r="D31" s="33" t="n"/>
      <c r="E31" s="33" t="n"/>
      <c r="F31" s="33" t="n"/>
      <c r="G31" s="34" t="n"/>
      <c r="H31" s="33">
        <f>IF($B31="","",IFERROR(ListingFee+(C31+D31)*TransactionPct+((C31+D31)*ProcessingPct+ProcessingFixed)+IF(G31="Yes",(C31+D31)*OffsiteAdsPct,0),"Check inputs"))</f>
        <v/>
      </c>
      <c r="I31" s="33">
        <f>IF($B31="","",IFERROR((C31+D31)-E31-F31-H31,"Check inputs"))</f>
        <v/>
      </c>
    </row>
    <row r="32">
      <c r="A32" s="27" t="n"/>
      <c r="B32" s="28" t="n"/>
      <c r="C32" s="29" t="n"/>
      <c r="D32" s="29" t="n"/>
      <c r="E32" s="29" t="n"/>
      <c r="F32" s="29" t="n"/>
      <c r="G32" s="30" t="n"/>
      <c r="H32" s="29">
        <f>IF($B32="","",IFERROR(ListingFee+(C32+D32)*TransactionPct+((C32+D32)*ProcessingPct+ProcessingFixed)+IF(G32="Yes",(C32+D32)*OffsiteAdsPct,0),"Check inputs"))</f>
        <v/>
      </c>
      <c r="I32" s="29">
        <f>IF($B32="","",IFERROR((C32+D32)-E32-F32-H32,"Check inputs"))</f>
        <v/>
      </c>
    </row>
    <row r="33">
      <c r="A33" s="31" t="n"/>
      <c r="B33" s="32" t="n"/>
      <c r="C33" s="33" t="n"/>
      <c r="D33" s="33" t="n"/>
      <c r="E33" s="33" t="n"/>
      <c r="F33" s="33" t="n"/>
      <c r="G33" s="34" t="n"/>
      <c r="H33" s="33">
        <f>IF($B33="","",IFERROR(ListingFee+(C33+D33)*TransactionPct+((C33+D33)*ProcessingPct+ProcessingFixed)+IF(G33="Yes",(C33+D33)*OffsiteAdsPct,0),"Check inputs"))</f>
        <v/>
      </c>
      <c r="I33" s="33">
        <f>IF($B33="","",IFERROR((C33+D33)-E33-F33-H33,"Check inputs"))</f>
        <v/>
      </c>
    </row>
    <row r="34">
      <c r="A34" s="27" t="n"/>
      <c r="B34" s="28" t="n"/>
      <c r="C34" s="29" t="n"/>
      <c r="D34" s="29" t="n"/>
      <c r="E34" s="29" t="n"/>
      <c r="F34" s="29" t="n"/>
      <c r="G34" s="30" t="n"/>
      <c r="H34" s="29">
        <f>IF($B34="","",IFERROR(ListingFee+(C34+D34)*TransactionPct+((C34+D34)*ProcessingPct+ProcessingFixed)+IF(G34="Yes",(C34+D34)*OffsiteAdsPct,0),"Check inputs"))</f>
        <v/>
      </c>
      <c r="I34" s="29">
        <f>IF($B34="","",IFERROR((C34+D34)-E34-F34-H34,"Check inputs"))</f>
        <v/>
      </c>
    </row>
    <row r="35">
      <c r="A35" s="31" t="n"/>
      <c r="B35" s="32" t="n"/>
      <c r="C35" s="33" t="n"/>
      <c r="D35" s="33" t="n"/>
      <c r="E35" s="33" t="n"/>
      <c r="F35" s="33" t="n"/>
      <c r="G35" s="34" t="n"/>
      <c r="H35" s="33">
        <f>IF($B35="","",IFERROR(ListingFee+(C35+D35)*TransactionPct+((C35+D35)*ProcessingPct+ProcessingFixed)+IF(G35="Yes",(C35+D35)*OffsiteAdsPct,0),"Check inputs"))</f>
        <v/>
      </c>
      <c r="I35" s="33">
        <f>IF($B35="","",IFERROR((C35+D35)-E35-F35-H35,"Check inputs"))</f>
        <v/>
      </c>
    </row>
    <row r="36">
      <c r="A36" s="27" t="n"/>
      <c r="B36" s="28" t="n"/>
      <c r="C36" s="29" t="n"/>
      <c r="D36" s="29" t="n"/>
      <c r="E36" s="29" t="n"/>
      <c r="F36" s="29" t="n"/>
      <c r="G36" s="30" t="n"/>
      <c r="H36" s="29">
        <f>IF($B36="","",IFERROR(ListingFee+(C36+D36)*TransactionPct+((C36+D36)*ProcessingPct+ProcessingFixed)+IF(G36="Yes",(C36+D36)*OffsiteAdsPct,0),"Check inputs"))</f>
        <v/>
      </c>
      <c r="I36" s="29">
        <f>IF($B36="","",IFERROR((C36+D36)-E36-F36-H36,"Check inputs"))</f>
        <v/>
      </c>
    </row>
    <row r="37">
      <c r="A37" s="31" t="n"/>
      <c r="B37" s="32" t="n"/>
      <c r="C37" s="33" t="n"/>
      <c r="D37" s="33" t="n"/>
      <c r="E37" s="33" t="n"/>
      <c r="F37" s="33" t="n"/>
      <c r="G37" s="34" t="n"/>
      <c r="H37" s="33">
        <f>IF($B37="","",IFERROR(ListingFee+(C37+D37)*TransactionPct+((C37+D37)*ProcessingPct+ProcessingFixed)+IF(G37="Yes",(C37+D37)*OffsiteAdsPct,0),"Check inputs"))</f>
        <v/>
      </c>
      <c r="I37" s="33">
        <f>IF($B37="","",IFERROR((C37+D37)-E37-F37-H37,"Check inputs"))</f>
        <v/>
      </c>
    </row>
    <row r="38">
      <c r="A38" s="27" t="n"/>
      <c r="B38" s="28" t="n"/>
      <c r="C38" s="29" t="n"/>
      <c r="D38" s="29" t="n"/>
      <c r="E38" s="29" t="n"/>
      <c r="F38" s="29" t="n"/>
      <c r="G38" s="30" t="n"/>
      <c r="H38" s="29">
        <f>IF($B38="","",IFERROR(ListingFee+(C38+D38)*TransactionPct+((C38+D38)*ProcessingPct+ProcessingFixed)+IF(G38="Yes",(C38+D38)*OffsiteAdsPct,0),"Check inputs"))</f>
        <v/>
      </c>
      <c r="I38" s="29">
        <f>IF($B38="","",IFERROR((C38+D38)-E38-F38-H38,"Check inputs"))</f>
        <v/>
      </c>
    </row>
    <row r="39">
      <c r="A39" s="31" t="n"/>
      <c r="B39" s="32" t="n"/>
      <c r="C39" s="33" t="n"/>
      <c r="D39" s="33" t="n"/>
      <c r="E39" s="33" t="n"/>
      <c r="F39" s="33" t="n"/>
      <c r="G39" s="34" t="n"/>
      <c r="H39" s="33">
        <f>IF($B39="","",IFERROR(ListingFee+(C39+D39)*TransactionPct+((C39+D39)*ProcessingPct+ProcessingFixed)+IF(G39="Yes",(C39+D39)*OffsiteAdsPct,0),"Check inputs"))</f>
        <v/>
      </c>
      <c r="I39" s="33">
        <f>IF($B39="","",IFERROR((C39+D39)-E39-F39-H39,"Check inputs"))</f>
        <v/>
      </c>
    </row>
    <row r="40">
      <c r="A40" s="27" t="n"/>
      <c r="B40" s="28" t="n"/>
      <c r="C40" s="29" t="n"/>
      <c r="D40" s="29" t="n"/>
      <c r="E40" s="29" t="n"/>
      <c r="F40" s="29" t="n"/>
      <c r="G40" s="30" t="n"/>
      <c r="H40" s="29">
        <f>IF($B40="","",IFERROR(ListingFee+(C40+D40)*TransactionPct+((C40+D40)*ProcessingPct+ProcessingFixed)+IF(G40="Yes",(C40+D40)*OffsiteAdsPct,0),"Check inputs"))</f>
        <v/>
      </c>
      <c r="I40" s="29">
        <f>IF($B40="","",IFERROR((C40+D40)-E40-F40-H40,"Check inputs"))</f>
        <v/>
      </c>
    </row>
    <row r="41">
      <c r="A41" s="31" t="n"/>
      <c r="B41" s="32" t="n"/>
      <c r="C41" s="33" t="n"/>
      <c r="D41" s="33" t="n"/>
      <c r="E41" s="33" t="n"/>
      <c r="F41" s="33" t="n"/>
      <c r="G41" s="34" t="n"/>
      <c r="H41" s="33">
        <f>IF($B41="","",IFERROR(ListingFee+(C41+D41)*TransactionPct+((C41+D41)*ProcessingPct+ProcessingFixed)+IF(G41="Yes",(C41+D41)*OffsiteAdsPct,0),"Check inputs"))</f>
        <v/>
      </c>
      <c r="I41" s="33">
        <f>IF($B41="","",IFERROR((C41+D41)-E41-F41-H41,"Check inputs"))</f>
        <v/>
      </c>
    </row>
    <row r="42">
      <c r="A42" s="27" t="n"/>
      <c r="B42" s="28" t="n"/>
      <c r="C42" s="29" t="n"/>
      <c r="D42" s="29" t="n"/>
      <c r="E42" s="29" t="n"/>
      <c r="F42" s="29" t="n"/>
      <c r="G42" s="30" t="n"/>
      <c r="H42" s="29">
        <f>IF($B42="","",IFERROR(ListingFee+(C42+D42)*TransactionPct+((C42+D42)*ProcessingPct+ProcessingFixed)+IF(G42="Yes",(C42+D42)*OffsiteAdsPct,0),"Check inputs"))</f>
        <v/>
      </c>
      <c r="I42" s="29">
        <f>IF($B42="","",IFERROR((C42+D42)-E42-F42-H42,"Check inputs"))</f>
        <v/>
      </c>
    </row>
    <row r="43">
      <c r="A43" s="31" t="n"/>
      <c r="B43" s="32" t="n"/>
      <c r="C43" s="33" t="n"/>
      <c r="D43" s="33" t="n"/>
      <c r="E43" s="33" t="n"/>
      <c r="F43" s="33" t="n"/>
      <c r="G43" s="34" t="n"/>
      <c r="H43" s="33">
        <f>IF($B43="","",IFERROR(ListingFee+(C43+D43)*TransactionPct+((C43+D43)*ProcessingPct+ProcessingFixed)+IF(G43="Yes",(C43+D43)*OffsiteAdsPct,0),"Check inputs"))</f>
        <v/>
      </c>
      <c r="I43" s="33">
        <f>IF($B43="","",IFERROR((C43+D43)-E43-F43-H43,"Check inputs"))</f>
        <v/>
      </c>
    </row>
    <row r="44">
      <c r="A44" s="27" t="n"/>
      <c r="B44" s="28" t="n"/>
      <c r="C44" s="29" t="n"/>
      <c r="D44" s="29" t="n"/>
      <c r="E44" s="29" t="n"/>
      <c r="F44" s="29" t="n"/>
      <c r="G44" s="30" t="n"/>
      <c r="H44" s="29">
        <f>IF($B44="","",IFERROR(ListingFee+(C44+D44)*TransactionPct+((C44+D44)*ProcessingPct+ProcessingFixed)+IF(G44="Yes",(C44+D44)*OffsiteAdsPct,0),"Check inputs"))</f>
        <v/>
      </c>
      <c r="I44" s="29">
        <f>IF($B44="","",IFERROR((C44+D44)-E44-F44-H44,"Check inputs"))</f>
        <v/>
      </c>
    </row>
    <row r="45">
      <c r="A45" s="31" t="n"/>
      <c r="B45" s="32" t="n"/>
      <c r="C45" s="33" t="n"/>
      <c r="D45" s="33" t="n"/>
      <c r="E45" s="33" t="n"/>
      <c r="F45" s="33" t="n"/>
      <c r="G45" s="34" t="n"/>
      <c r="H45" s="33">
        <f>IF($B45="","",IFERROR(ListingFee+(C45+D45)*TransactionPct+((C45+D45)*ProcessingPct+ProcessingFixed)+IF(G45="Yes",(C45+D45)*OffsiteAdsPct,0),"Check inputs"))</f>
        <v/>
      </c>
      <c r="I45" s="33">
        <f>IF($B45="","",IFERROR((C45+D45)-E45-F45-H45,"Check inputs"))</f>
        <v/>
      </c>
    </row>
    <row r="46">
      <c r="A46" s="27" t="n"/>
      <c r="B46" s="28" t="n"/>
      <c r="C46" s="29" t="n"/>
      <c r="D46" s="29" t="n"/>
      <c r="E46" s="29" t="n"/>
      <c r="F46" s="29" t="n"/>
      <c r="G46" s="30" t="n"/>
      <c r="H46" s="29">
        <f>IF($B46="","",IFERROR(ListingFee+(C46+D46)*TransactionPct+((C46+D46)*ProcessingPct+ProcessingFixed)+IF(G46="Yes",(C46+D46)*OffsiteAdsPct,0),"Check inputs"))</f>
        <v/>
      </c>
      <c r="I46" s="29">
        <f>IF($B46="","",IFERROR((C46+D46)-E46-F46-H46,"Check inputs"))</f>
        <v/>
      </c>
    </row>
    <row r="47">
      <c r="A47" s="31" t="n"/>
      <c r="B47" s="32" t="n"/>
      <c r="C47" s="33" t="n"/>
      <c r="D47" s="33" t="n"/>
      <c r="E47" s="33" t="n"/>
      <c r="F47" s="33" t="n"/>
      <c r="G47" s="34" t="n"/>
      <c r="H47" s="33">
        <f>IF($B47="","",IFERROR(ListingFee+(C47+D47)*TransactionPct+((C47+D47)*ProcessingPct+ProcessingFixed)+IF(G47="Yes",(C47+D47)*OffsiteAdsPct,0),"Check inputs"))</f>
        <v/>
      </c>
      <c r="I47" s="33">
        <f>IF($B47="","",IFERROR((C47+D47)-E47-F47-H47,"Check inputs"))</f>
        <v/>
      </c>
    </row>
    <row r="48">
      <c r="A48" s="27" t="n"/>
      <c r="B48" s="28" t="n"/>
      <c r="C48" s="29" t="n"/>
      <c r="D48" s="29" t="n"/>
      <c r="E48" s="29" t="n"/>
      <c r="F48" s="29" t="n"/>
      <c r="G48" s="30" t="n"/>
      <c r="H48" s="29">
        <f>IF($B48="","",IFERROR(ListingFee+(C48+D48)*TransactionPct+((C48+D48)*ProcessingPct+ProcessingFixed)+IF(G48="Yes",(C48+D48)*OffsiteAdsPct,0),"Check inputs"))</f>
        <v/>
      </c>
      <c r="I48" s="29">
        <f>IF($B48="","",IFERROR((C48+D48)-E48-F48-H48,"Check inputs"))</f>
        <v/>
      </c>
    </row>
    <row r="49">
      <c r="A49" s="31" t="n"/>
      <c r="B49" s="32" t="n"/>
      <c r="C49" s="33" t="n"/>
      <c r="D49" s="33" t="n"/>
      <c r="E49" s="33" t="n"/>
      <c r="F49" s="33" t="n"/>
      <c r="G49" s="34" t="n"/>
      <c r="H49" s="33">
        <f>IF($B49="","",IFERROR(ListingFee+(C49+D49)*TransactionPct+((C49+D49)*ProcessingPct+ProcessingFixed)+IF(G49="Yes",(C49+D49)*OffsiteAdsPct,0),"Check inputs"))</f>
        <v/>
      </c>
      <c r="I49" s="33">
        <f>IF($B49="","",IFERROR((C49+D49)-E49-F49-H49,"Check inputs"))</f>
        <v/>
      </c>
    </row>
    <row r="50">
      <c r="A50" s="27" t="n"/>
      <c r="B50" s="28" t="n"/>
      <c r="C50" s="29" t="n"/>
      <c r="D50" s="29" t="n"/>
      <c r="E50" s="29" t="n"/>
      <c r="F50" s="29" t="n"/>
      <c r="G50" s="30" t="n"/>
      <c r="H50" s="29">
        <f>IF($B50="","",IFERROR(ListingFee+(C50+D50)*TransactionPct+((C50+D50)*ProcessingPct+ProcessingFixed)+IF(G50="Yes",(C50+D50)*OffsiteAdsPct,0),"Check inputs"))</f>
        <v/>
      </c>
      <c r="I50" s="29">
        <f>IF($B50="","",IFERROR((C50+D50)-E50-F50-H50,"Check inputs"))</f>
        <v/>
      </c>
    </row>
    <row r="51">
      <c r="A51" s="31" t="n"/>
      <c r="B51" s="32" t="n"/>
      <c r="C51" s="33" t="n"/>
      <c r="D51" s="33" t="n"/>
      <c r="E51" s="33" t="n"/>
      <c r="F51" s="33" t="n"/>
      <c r="G51" s="34" t="n"/>
      <c r="H51" s="33">
        <f>IF($B51="","",IFERROR(ListingFee+(C51+D51)*TransactionPct+((C51+D51)*ProcessingPct+ProcessingFixed)+IF(G51="Yes",(C51+D51)*OffsiteAdsPct,0),"Check inputs"))</f>
        <v/>
      </c>
      <c r="I51" s="33">
        <f>IF($B51="","",IFERROR((C51+D51)-E51-F51-H51,"Check inputs"))</f>
        <v/>
      </c>
    </row>
    <row r="52">
      <c r="A52" s="27" t="n"/>
      <c r="B52" s="28" t="n"/>
      <c r="C52" s="29" t="n"/>
      <c r="D52" s="29" t="n"/>
      <c r="E52" s="29" t="n"/>
      <c r="F52" s="29" t="n"/>
      <c r="G52" s="30" t="n"/>
      <c r="H52" s="29">
        <f>IF($B52="","",IFERROR(ListingFee+(C52+D52)*TransactionPct+((C52+D52)*ProcessingPct+ProcessingFixed)+IF(G52="Yes",(C52+D52)*OffsiteAdsPct,0),"Check inputs"))</f>
        <v/>
      </c>
      <c r="I52" s="29">
        <f>IF($B52="","",IFERROR((C52+D52)-E52-F52-H52,"Check inputs"))</f>
        <v/>
      </c>
    </row>
    <row r="53">
      <c r="A53" s="31" t="n"/>
      <c r="B53" s="32" t="n"/>
      <c r="C53" s="33" t="n"/>
      <c r="D53" s="33" t="n"/>
      <c r="E53" s="33" t="n"/>
      <c r="F53" s="33" t="n"/>
      <c r="G53" s="34" t="n"/>
      <c r="H53" s="33">
        <f>IF($B53="","",IFERROR(ListingFee+(C53+D53)*TransactionPct+((C53+D53)*ProcessingPct+ProcessingFixed)+IF(G53="Yes",(C53+D53)*OffsiteAdsPct,0),"Check inputs"))</f>
        <v/>
      </c>
      <c r="I53" s="33">
        <f>IF($B53="","",IFERROR((C53+D53)-E53-F53-H53,"Check inputs"))</f>
        <v/>
      </c>
    </row>
    <row r="54">
      <c r="A54" s="27" t="n"/>
      <c r="B54" s="28" t="n"/>
      <c r="C54" s="29" t="n"/>
      <c r="D54" s="29" t="n"/>
      <c r="E54" s="29" t="n"/>
      <c r="F54" s="29" t="n"/>
      <c r="G54" s="30" t="n"/>
      <c r="H54" s="29">
        <f>IF($B54="","",IFERROR(ListingFee+(C54+D54)*TransactionPct+((C54+D54)*ProcessingPct+ProcessingFixed)+IF(G54="Yes",(C54+D54)*OffsiteAdsPct,0),"Check inputs"))</f>
        <v/>
      </c>
      <c r="I54" s="29">
        <f>IF($B54="","",IFERROR((C54+D54)-E54-F54-H54,"Check inputs"))</f>
        <v/>
      </c>
    </row>
    <row r="55">
      <c r="A55" s="31" t="n"/>
      <c r="B55" s="32" t="n"/>
      <c r="C55" s="33" t="n"/>
      <c r="D55" s="33" t="n"/>
      <c r="E55" s="33" t="n"/>
      <c r="F55" s="33" t="n"/>
      <c r="G55" s="34" t="n"/>
      <c r="H55" s="33">
        <f>IF($B55="","",IFERROR(ListingFee+(C55+D55)*TransactionPct+((C55+D55)*ProcessingPct+ProcessingFixed)+IF(G55="Yes",(C55+D55)*OffsiteAdsPct,0),"Check inputs"))</f>
        <v/>
      </c>
      <c r="I55" s="33">
        <f>IF($B55="","",IFERROR((C55+D55)-E55-F55-H55,"Check inputs"))</f>
        <v/>
      </c>
    </row>
    <row r="56">
      <c r="A56" s="27" t="n"/>
      <c r="B56" s="28" t="n"/>
      <c r="C56" s="29" t="n"/>
      <c r="D56" s="29" t="n"/>
      <c r="E56" s="29" t="n"/>
      <c r="F56" s="29" t="n"/>
      <c r="G56" s="30" t="n"/>
      <c r="H56" s="29">
        <f>IF($B56="","",IFERROR(ListingFee+(C56+D56)*TransactionPct+((C56+D56)*ProcessingPct+ProcessingFixed)+IF(G56="Yes",(C56+D56)*OffsiteAdsPct,0),"Check inputs"))</f>
        <v/>
      </c>
      <c r="I56" s="29">
        <f>IF($B56="","",IFERROR((C56+D56)-E56-F56-H56,"Check inputs"))</f>
        <v/>
      </c>
    </row>
    <row r="57">
      <c r="A57" s="31" t="n"/>
      <c r="B57" s="32" t="n"/>
      <c r="C57" s="33" t="n"/>
      <c r="D57" s="33" t="n"/>
      <c r="E57" s="33" t="n"/>
      <c r="F57" s="33" t="n"/>
      <c r="G57" s="34" t="n"/>
      <c r="H57" s="33">
        <f>IF($B57="","",IFERROR(ListingFee+(C57+D57)*TransactionPct+((C57+D57)*ProcessingPct+ProcessingFixed)+IF(G57="Yes",(C57+D57)*OffsiteAdsPct,0),"Check inputs"))</f>
        <v/>
      </c>
      <c r="I57" s="33">
        <f>IF($B57="","",IFERROR((C57+D57)-E57-F57-H57,"Check inputs"))</f>
        <v/>
      </c>
    </row>
    <row r="58">
      <c r="A58" s="27" t="n"/>
      <c r="B58" s="28" t="n"/>
      <c r="C58" s="29" t="n"/>
      <c r="D58" s="29" t="n"/>
      <c r="E58" s="29" t="n"/>
      <c r="F58" s="29" t="n"/>
      <c r="G58" s="30" t="n"/>
      <c r="H58" s="29">
        <f>IF($B58="","",IFERROR(ListingFee+(C58+D58)*TransactionPct+((C58+D58)*ProcessingPct+ProcessingFixed)+IF(G58="Yes",(C58+D58)*OffsiteAdsPct,0),"Check inputs"))</f>
        <v/>
      </c>
      <c r="I58" s="29">
        <f>IF($B58="","",IFERROR((C58+D58)-E58-F58-H58,"Check inputs"))</f>
        <v/>
      </c>
    </row>
    <row r="59">
      <c r="A59" s="31" t="n"/>
      <c r="B59" s="32" t="n"/>
      <c r="C59" s="33" t="n"/>
      <c r="D59" s="33" t="n"/>
      <c r="E59" s="33" t="n"/>
      <c r="F59" s="33" t="n"/>
      <c r="G59" s="34" t="n"/>
      <c r="H59" s="33">
        <f>IF($B59="","",IFERROR(ListingFee+(C59+D59)*TransactionPct+((C59+D59)*ProcessingPct+ProcessingFixed)+IF(G59="Yes",(C59+D59)*OffsiteAdsPct,0),"Check inputs"))</f>
        <v/>
      </c>
      <c r="I59" s="33">
        <f>IF($B59="","",IFERROR((C59+D59)-E59-F59-H59,"Check inputs"))</f>
        <v/>
      </c>
    </row>
    <row r="60">
      <c r="A60" s="27" t="n"/>
      <c r="B60" s="28" t="n"/>
      <c r="C60" s="29" t="n"/>
      <c r="D60" s="29" t="n"/>
      <c r="E60" s="29" t="n"/>
      <c r="F60" s="29" t="n"/>
      <c r="G60" s="30" t="n"/>
      <c r="H60" s="29">
        <f>IF($B60="","",IFERROR(ListingFee+(C60+D60)*TransactionPct+((C60+D60)*ProcessingPct+ProcessingFixed)+IF(G60="Yes",(C60+D60)*OffsiteAdsPct,0),"Check inputs"))</f>
        <v/>
      </c>
      <c r="I60" s="29">
        <f>IF($B60="","",IFERROR((C60+D60)-E60-F60-H60,"Check inputs"))</f>
        <v/>
      </c>
    </row>
    <row r="61">
      <c r="A61" s="31" t="n"/>
      <c r="B61" s="32" t="n"/>
      <c r="C61" s="33" t="n"/>
      <c r="D61" s="33" t="n"/>
      <c r="E61" s="33" t="n"/>
      <c r="F61" s="33" t="n"/>
      <c r="G61" s="34" t="n"/>
      <c r="H61" s="33">
        <f>IF($B61="","",IFERROR(ListingFee+(C61+D61)*TransactionPct+((C61+D61)*ProcessingPct+ProcessingFixed)+IF(G61="Yes",(C61+D61)*OffsiteAdsPct,0),"Check inputs"))</f>
        <v/>
      </c>
      <c r="I61" s="33">
        <f>IF($B61="","",IFERROR((C61+D61)-E61-F61-H61,"Check inputs"))</f>
        <v/>
      </c>
    </row>
    <row r="62">
      <c r="A62" s="27" t="n"/>
      <c r="B62" s="28" t="n"/>
      <c r="C62" s="29" t="n"/>
      <c r="D62" s="29" t="n"/>
      <c r="E62" s="29" t="n"/>
      <c r="F62" s="29" t="n"/>
      <c r="G62" s="30" t="n"/>
      <c r="H62" s="29">
        <f>IF($B62="","",IFERROR(ListingFee+(C62+D62)*TransactionPct+((C62+D62)*ProcessingPct+ProcessingFixed)+IF(G62="Yes",(C62+D62)*OffsiteAdsPct,0),"Check inputs"))</f>
        <v/>
      </c>
      <c r="I62" s="29">
        <f>IF($B62="","",IFERROR((C62+D62)-E62-F62-H62,"Check inputs"))</f>
        <v/>
      </c>
    </row>
    <row r="63">
      <c r="A63" s="31" t="n"/>
      <c r="B63" s="32" t="n"/>
      <c r="C63" s="33" t="n"/>
      <c r="D63" s="33" t="n"/>
      <c r="E63" s="33" t="n"/>
      <c r="F63" s="33" t="n"/>
      <c r="G63" s="34" t="n"/>
      <c r="H63" s="33">
        <f>IF($B63="","",IFERROR(ListingFee+(C63+D63)*TransactionPct+((C63+D63)*ProcessingPct+ProcessingFixed)+IF(G63="Yes",(C63+D63)*OffsiteAdsPct,0),"Check inputs"))</f>
        <v/>
      </c>
      <c r="I63" s="33">
        <f>IF($B63="","",IFERROR((C63+D63)-E63-F63-H63,"Check inputs"))</f>
        <v/>
      </c>
    </row>
    <row r="64">
      <c r="A64" s="27" t="n"/>
      <c r="B64" s="28" t="n"/>
      <c r="C64" s="29" t="n"/>
      <c r="D64" s="29" t="n"/>
      <c r="E64" s="29" t="n"/>
      <c r="F64" s="29" t="n"/>
      <c r="G64" s="30" t="n"/>
      <c r="H64" s="29">
        <f>IF($B64="","",IFERROR(ListingFee+(C64+D64)*TransactionPct+((C64+D64)*ProcessingPct+ProcessingFixed)+IF(G64="Yes",(C64+D64)*OffsiteAdsPct,0),"Check inputs"))</f>
        <v/>
      </c>
      <c r="I64" s="29">
        <f>IF($B64="","",IFERROR((C64+D64)-E64-F64-H64,"Check inputs"))</f>
        <v/>
      </c>
    </row>
    <row r="65">
      <c r="A65" s="31" t="n"/>
      <c r="B65" s="32" t="n"/>
      <c r="C65" s="33" t="n"/>
      <c r="D65" s="33" t="n"/>
      <c r="E65" s="33" t="n"/>
      <c r="F65" s="33" t="n"/>
      <c r="G65" s="34" t="n"/>
      <c r="H65" s="33">
        <f>IF($B65="","",IFERROR(ListingFee+(C65+D65)*TransactionPct+((C65+D65)*ProcessingPct+ProcessingFixed)+IF(G65="Yes",(C65+D65)*OffsiteAdsPct,0),"Check inputs"))</f>
        <v/>
      </c>
      <c r="I65" s="33">
        <f>IF($B65="","",IFERROR((C65+D65)-E65-F65-H65,"Check inputs"))</f>
        <v/>
      </c>
    </row>
    <row r="66">
      <c r="A66" s="27" t="n"/>
      <c r="B66" s="28" t="n"/>
      <c r="C66" s="29" t="n"/>
      <c r="D66" s="29" t="n"/>
      <c r="E66" s="29" t="n"/>
      <c r="F66" s="29" t="n"/>
      <c r="G66" s="30" t="n"/>
      <c r="H66" s="29">
        <f>IF($B66="","",IFERROR(ListingFee+(C66+D66)*TransactionPct+((C66+D66)*ProcessingPct+ProcessingFixed)+IF(G66="Yes",(C66+D66)*OffsiteAdsPct,0),"Check inputs"))</f>
        <v/>
      </c>
      <c r="I66" s="29">
        <f>IF($B66="","",IFERROR((C66+D66)-E66-F66-H66,"Check inputs"))</f>
        <v/>
      </c>
    </row>
    <row r="67">
      <c r="A67" s="31" t="n"/>
      <c r="B67" s="32" t="n"/>
      <c r="C67" s="33" t="n"/>
      <c r="D67" s="33" t="n"/>
      <c r="E67" s="33" t="n"/>
      <c r="F67" s="33" t="n"/>
      <c r="G67" s="34" t="n"/>
      <c r="H67" s="33">
        <f>IF($B67="","",IFERROR(ListingFee+(C67+D67)*TransactionPct+((C67+D67)*ProcessingPct+ProcessingFixed)+IF(G67="Yes",(C67+D67)*OffsiteAdsPct,0),"Check inputs"))</f>
        <v/>
      </c>
      <c r="I67" s="33">
        <f>IF($B67="","",IFERROR((C67+D67)-E67-F67-H67,"Check inputs"))</f>
        <v/>
      </c>
    </row>
    <row r="68">
      <c r="A68" s="27" t="n"/>
      <c r="B68" s="28" t="n"/>
      <c r="C68" s="29" t="n"/>
      <c r="D68" s="29" t="n"/>
      <c r="E68" s="29" t="n"/>
      <c r="F68" s="29" t="n"/>
      <c r="G68" s="30" t="n"/>
      <c r="H68" s="29">
        <f>IF($B68="","",IFERROR(ListingFee+(C68+D68)*TransactionPct+((C68+D68)*ProcessingPct+ProcessingFixed)+IF(G68="Yes",(C68+D68)*OffsiteAdsPct,0),"Check inputs"))</f>
        <v/>
      </c>
      <c r="I68" s="29">
        <f>IF($B68="","",IFERROR((C68+D68)-E68-F68-H68,"Check inputs"))</f>
        <v/>
      </c>
    </row>
    <row r="69">
      <c r="A69" s="31" t="n"/>
      <c r="B69" s="32" t="n"/>
      <c r="C69" s="33" t="n"/>
      <c r="D69" s="33" t="n"/>
      <c r="E69" s="33" t="n"/>
      <c r="F69" s="33" t="n"/>
      <c r="G69" s="34" t="n"/>
      <c r="H69" s="33">
        <f>IF($B69="","",IFERROR(ListingFee+(C69+D69)*TransactionPct+((C69+D69)*ProcessingPct+ProcessingFixed)+IF(G69="Yes",(C69+D69)*OffsiteAdsPct,0),"Check inputs"))</f>
        <v/>
      </c>
      <c r="I69" s="33">
        <f>IF($B69="","",IFERROR((C69+D69)-E69-F69-H69,"Check inputs"))</f>
        <v/>
      </c>
    </row>
    <row r="70">
      <c r="A70" s="27" t="n"/>
      <c r="B70" s="28" t="n"/>
      <c r="C70" s="29" t="n"/>
      <c r="D70" s="29" t="n"/>
      <c r="E70" s="29" t="n"/>
      <c r="F70" s="29" t="n"/>
      <c r="G70" s="30" t="n"/>
      <c r="H70" s="29">
        <f>IF($B70="","",IFERROR(ListingFee+(C70+D70)*TransactionPct+((C70+D70)*ProcessingPct+ProcessingFixed)+IF(G70="Yes",(C70+D70)*OffsiteAdsPct,0),"Check inputs"))</f>
        <v/>
      </c>
      <c r="I70" s="29">
        <f>IF($B70="","",IFERROR((C70+D70)-E70-F70-H70,"Check inputs"))</f>
        <v/>
      </c>
    </row>
    <row r="71">
      <c r="A71" s="31" t="n"/>
      <c r="B71" s="32" t="n"/>
      <c r="C71" s="33" t="n"/>
      <c r="D71" s="33" t="n"/>
      <c r="E71" s="33" t="n"/>
      <c r="F71" s="33" t="n"/>
      <c r="G71" s="34" t="n"/>
      <c r="H71" s="33">
        <f>IF($B71="","",IFERROR(ListingFee+(C71+D71)*TransactionPct+((C71+D71)*ProcessingPct+ProcessingFixed)+IF(G71="Yes",(C71+D71)*OffsiteAdsPct,0),"Check inputs"))</f>
        <v/>
      </c>
      <c r="I71" s="33">
        <f>IF($B71="","",IFERROR((C71+D71)-E71-F71-H71,"Check inputs"))</f>
        <v/>
      </c>
    </row>
    <row r="72">
      <c r="A72" s="27" t="n"/>
      <c r="B72" s="28" t="n"/>
      <c r="C72" s="29" t="n"/>
      <c r="D72" s="29" t="n"/>
      <c r="E72" s="29" t="n"/>
      <c r="F72" s="29" t="n"/>
      <c r="G72" s="30" t="n"/>
      <c r="H72" s="29">
        <f>IF($B72="","",IFERROR(ListingFee+(C72+D72)*TransactionPct+((C72+D72)*ProcessingPct+ProcessingFixed)+IF(G72="Yes",(C72+D72)*OffsiteAdsPct,0),"Check inputs"))</f>
        <v/>
      </c>
      <c r="I72" s="29">
        <f>IF($B72="","",IFERROR((C72+D72)-E72-F72-H72,"Check inputs"))</f>
        <v/>
      </c>
    </row>
    <row r="73">
      <c r="A73" s="31" t="n"/>
      <c r="B73" s="32" t="n"/>
      <c r="C73" s="33" t="n"/>
      <c r="D73" s="33" t="n"/>
      <c r="E73" s="33" t="n"/>
      <c r="F73" s="33" t="n"/>
      <c r="G73" s="34" t="n"/>
      <c r="H73" s="33">
        <f>IF($B73="","",IFERROR(ListingFee+(C73+D73)*TransactionPct+((C73+D73)*ProcessingPct+ProcessingFixed)+IF(G73="Yes",(C73+D73)*OffsiteAdsPct,0),"Check inputs"))</f>
        <v/>
      </c>
      <c r="I73" s="33">
        <f>IF($B73="","",IFERROR((C73+D73)-E73-F73-H73,"Check inputs"))</f>
        <v/>
      </c>
    </row>
    <row r="74">
      <c r="A74" s="27" t="n"/>
      <c r="B74" s="28" t="n"/>
      <c r="C74" s="29" t="n"/>
      <c r="D74" s="29" t="n"/>
      <c r="E74" s="29" t="n"/>
      <c r="F74" s="29" t="n"/>
      <c r="G74" s="30" t="n"/>
      <c r="H74" s="29">
        <f>IF($B74="","",IFERROR(ListingFee+(C74+D74)*TransactionPct+((C74+D74)*ProcessingPct+ProcessingFixed)+IF(G74="Yes",(C74+D74)*OffsiteAdsPct,0),"Check inputs"))</f>
        <v/>
      </c>
      <c r="I74" s="29">
        <f>IF($B74="","",IFERROR((C74+D74)-E74-F74-H74,"Check inputs"))</f>
        <v/>
      </c>
    </row>
    <row r="75">
      <c r="A75" s="31" t="n"/>
      <c r="B75" s="32" t="n"/>
      <c r="C75" s="33" t="n"/>
      <c r="D75" s="33" t="n"/>
      <c r="E75" s="33" t="n"/>
      <c r="F75" s="33" t="n"/>
      <c r="G75" s="34" t="n"/>
      <c r="H75" s="33">
        <f>IF($B75="","",IFERROR(ListingFee+(C75+D75)*TransactionPct+((C75+D75)*ProcessingPct+ProcessingFixed)+IF(G75="Yes",(C75+D75)*OffsiteAdsPct,0),"Check inputs"))</f>
        <v/>
      </c>
      <c r="I75" s="33">
        <f>IF($B75="","",IFERROR((C75+D75)-E75-F75-H75,"Check inputs"))</f>
        <v/>
      </c>
    </row>
    <row r="76">
      <c r="A76" s="27" t="n"/>
      <c r="B76" s="28" t="n"/>
      <c r="C76" s="29" t="n"/>
      <c r="D76" s="29" t="n"/>
      <c r="E76" s="29" t="n"/>
      <c r="F76" s="29" t="n"/>
      <c r="G76" s="30" t="n"/>
      <c r="H76" s="29">
        <f>IF($B76="","",IFERROR(ListingFee+(C76+D76)*TransactionPct+((C76+D76)*ProcessingPct+ProcessingFixed)+IF(G76="Yes",(C76+D76)*OffsiteAdsPct,0),"Check inputs"))</f>
        <v/>
      </c>
      <c r="I76" s="29">
        <f>IF($B76="","",IFERROR((C76+D76)-E76-F76-H76,"Check inputs"))</f>
        <v/>
      </c>
    </row>
    <row r="77">
      <c r="A77" s="31" t="n"/>
      <c r="B77" s="32" t="n"/>
      <c r="C77" s="33" t="n"/>
      <c r="D77" s="33" t="n"/>
      <c r="E77" s="33" t="n"/>
      <c r="F77" s="33" t="n"/>
      <c r="G77" s="34" t="n"/>
      <c r="H77" s="33">
        <f>IF($B77="","",IFERROR(ListingFee+(C77+D77)*TransactionPct+((C77+D77)*ProcessingPct+ProcessingFixed)+IF(G77="Yes",(C77+D77)*OffsiteAdsPct,0),"Check inputs"))</f>
        <v/>
      </c>
      <c r="I77" s="33">
        <f>IF($B77="","",IFERROR((C77+D77)-E77-F77-H77,"Check inputs"))</f>
        <v/>
      </c>
    </row>
    <row r="78">
      <c r="A78" s="27" t="n"/>
      <c r="B78" s="28" t="n"/>
      <c r="C78" s="29" t="n"/>
      <c r="D78" s="29" t="n"/>
      <c r="E78" s="29" t="n"/>
      <c r="F78" s="29" t="n"/>
      <c r="G78" s="30" t="n"/>
      <c r="H78" s="29">
        <f>IF($B78="","",IFERROR(ListingFee+(C78+D78)*TransactionPct+((C78+D78)*ProcessingPct+ProcessingFixed)+IF(G78="Yes",(C78+D78)*OffsiteAdsPct,0),"Check inputs"))</f>
        <v/>
      </c>
      <c r="I78" s="29">
        <f>IF($B78="","",IFERROR((C78+D78)-E78-F78-H78,"Check inputs"))</f>
        <v/>
      </c>
    </row>
    <row r="79">
      <c r="A79" s="31" t="n"/>
      <c r="B79" s="32" t="n"/>
      <c r="C79" s="33" t="n"/>
      <c r="D79" s="33" t="n"/>
      <c r="E79" s="33" t="n"/>
      <c r="F79" s="33" t="n"/>
      <c r="G79" s="34" t="n"/>
      <c r="H79" s="33">
        <f>IF($B79="","",IFERROR(ListingFee+(C79+D79)*TransactionPct+((C79+D79)*ProcessingPct+ProcessingFixed)+IF(G79="Yes",(C79+D79)*OffsiteAdsPct,0),"Check inputs"))</f>
        <v/>
      </c>
      <c r="I79" s="33">
        <f>IF($B79="","",IFERROR((C79+D79)-E79-F79-H79,"Check inputs"))</f>
        <v/>
      </c>
    </row>
    <row r="80">
      <c r="A80" s="27" t="n"/>
      <c r="B80" s="28" t="n"/>
      <c r="C80" s="29" t="n"/>
      <c r="D80" s="29" t="n"/>
      <c r="E80" s="29" t="n"/>
      <c r="F80" s="29" t="n"/>
      <c r="G80" s="30" t="n"/>
      <c r="H80" s="29">
        <f>IF($B80="","",IFERROR(ListingFee+(C80+D80)*TransactionPct+((C80+D80)*ProcessingPct+ProcessingFixed)+IF(G80="Yes",(C80+D80)*OffsiteAdsPct,0),"Check inputs"))</f>
        <v/>
      </c>
      <c r="I80" s="29">
        <f>IF($B80="","",IFERROR((C80+D80)-E80-F80-H80,"Check inputs"))</f>
        <v/>
      </c>
    </row>
    <row r="81">
      <c r="A81" s="31" t="n"/>
      <c r="B81" s="32" t="n"/>
      <c r="C81" s="33" t="n"/>
      <c r="D81" s="33" t="n"/>
      <c r="E81" s="33" t="n"/>
      <c r="F81" s="33" t="n"/>
      <c r="G81" s="34" t="n"/>
      <c r="H81" s="33">
        <f>IF($B81="","",IFERROR(ListingFee+(C81+D81)*TransactionPct+((C81+D81)*ProcessingPct+ProcessingFixed)+IF(G81="Yes",(C81+D81)*OffsiteAdsPct,0),"Check inputs"))</f>
        <v/>
      </c>
      <c r="I81" s="33">
        <f>IF($B81="","",IFERROR((C81+D81)-E81-F81-H81,"Check inputs"))</f>
        <v/>
      </c>
    </row>
    <row r="82">
      <c r="A82" s="27" t="n"/>
      <c r="B82" s="28" t="n"/>
      <c r="C82" s="29" t="n"/>
      <c r="D82" s="29" t="n"/>
      <c r="E82" s="29" t="n"/>
      <c r="F82" s="29" t="n"/>
      <c r="G82" s="30" t="n"/>
      <c r="H82" s="29">
        <f>IF($B82="","",IFERROR(ListingFee+(C82+D82)*TransactionPct+((C82+D82)*ProcessingPct+ProcessingFixed)+IF(G82="Yes",(C82+D82)*OffsiteAdsPct,0),"Check inputs"))</f>
        <v/>
      </c>
      <c r="I82" s="29">
        <f>IF($B82="","",IFERROR((C82+D82)-E82-F82-H82,"Check inputs"))</f>
        <v/>
      </c>
    </row>
    <row r="83">
      <c r="A83" s="31" t="n"/>
      <c r="B83" s="32" t="n"/>
      <c r="C83" s="33" t="n"/>
      <c r="D83" s="33" t="n"/>
      <c r="E83" s="33" t="n"/>
      <c r="F83" s="33" t="n"/>
      <c r="G83" s="34" t="n"/>
      <c r="H83" s="33">
        <f>IF($B83="","",IFERROR(ListingFee+(C83+D83)*TransactionPct+((C83+D83)*ProcessingPct+ProcessingFixed)+IF(G83="Yes",(C83+D83)*OffsiteAdsPct,0),"Check inputs"))</f>
        <v/>
      </c>
      <c r="I83" s="33">
        <f>IF($B83="","",IFERROR((C83+D83)-E83-F83-H83,"Check inputs"))</f>
        <v/>
      </c>
    </row>
    <row r="84">
      <c r="A84" s="27" t="n"/>
      <c r="B84" s="28" t="n"/>
      <c r="C84" s="29" t="n"/>
      <c r="D84" s="29" t="n"/>
      <c r="E84" s="29" t="n"/>
      <c r="F84" s="29" t="n"/>
      <c r="G84" s="30" t="n"/>
      <c r="H84" s="29">
        <f>IF($B84="","",IFERROR(ListingFee+(C84+D84)*TransactionPct+((C84+D84)*ProcessingPct+ProcessingFixed)+IF(G84="Yes",(C84+D84)*OffsiteAdsPct,0),"Check inputs"))</f>
        <v/>
      </c>
      <c r="I84" s="29">
        <f>IF($B84="","",IFERROR((C84+D84)-E84-F84-H84,"Check inputs"))</f>
        <v/>
      </c>
    </row>
    <row r="85">
      <c r="A85" s="31" t="n"/>
      <c r="B85" s="32" t="n"/>
      <c r="C85" s="33" t="n"/>
      <c r="D85" s="33" t="n"/>
      <c r="E85" s="33" t="n"/>
      <c r="F85" s="33" t="n"/>
      <c r="G85" s="34" t="n"/>
      <c r="H85" s="33">
        <f>IF($B85="","",IFERROR(ListingFee+(C85+D85)*TransactionPct+((C85+D85)*ProcessingPct+ProcessingFixed)+IF(G85="Yes",(C85+D85)*OffsiteAdsPct,0),"Check inputs"))</f>
        <v/>
      </c>
      <c r="I85" s="33">
        <f>IF($B85="","",IFERROR((C85+D85)-E85-F85-H85,"Check inputs"))</f>
        <v/>
      </c>
    </row>
    <row r="86">
      <c r="A86" s="27" t="n"/>
      <c r="B86" s="28" t="n"/>
      <c r="C86" s="29" t="n"/>
      <c r="D86" s="29" t="n"/>
      <c r="E86" s="29" t="n"/>
      <c r="F86" s="29" t="n"/>
      <c r="G86" s="30" t="n"/>
      <c r="H86" s="29">
        <f>IF($B86="","",IFERROR(ListingFee+(C86+D86)*TransactionPct+((C86+D86)*ProcessingPct+ProcessingFixed)+IF(G86="Yes",(C86+D86)*OffsiteAdsPct,0),"Check inputs"))</f>
        <v/>
      </c>
      <c r="I86" s="29">
        <f>IF($B86="","",IFERROR((C86+D86)-E86-F86-H86,"Check inputs"))</f>
        <v/>
      </c>
    </row>
    <row r="87">
      <c r="A87" s="31" t="n"/>
      <c r="B87" s="32" t="n"/>
      <c r="C87" s="33" t="n"/>
      <c r="D87" s="33" t="n"/>
      <c r="E87" s="33" t="n"/>
      <c r="F87" s="33" t="n"/>
      <c r="G87" s="34" t="n"/>
      <c r="H87" s="33">
        <f>IF($B87="","",IFERROR(ListingFee+(C87+D87)*TransactionPct+((C87+D87)*ProcessingPct+ProcessingFixed)+IF(G87="Yes",(C87+D87)*OffsiteAdsPct,0),"Check inputs"))</f>
        <v/>
      </c>
      <c r="I87" s="33">
        <f>IF($B87="","",IFERROR((C87+D87)-E87-F87-H87,"Check inputs"))</f>
        <v/>
      </c>
    </row>
    <row r="88">
      <c r="A88" s="27" t="n"/>
      <c r="B88" s="28" t="n"/>
      <c r="C88" s="29" t="n"/>
      <c r="D88" s="29" t="n"/>
      <c r="E88" s="29" t="n"/>
      <c r="F88" s="29" t="n"/>
      <c r="G88" s="30" t="n"/>
      <c r="H88" s="29">
        <f>IF($B88="","",IFERROR(ListingFee+(C88+D88)*TransactionPct+((C88+D88)*ProcessingPct+ProcessingFixed)+IF(G88="Yes",(C88+D88)*OffsiteAdsPct,0),"Check inputs"))</f>
        <v/>
      </c>
      <c r="I88" s="29">
        <f>IF($B88="","",IFERROR((C88+D88)-E88-F88-H88,"Check inputs"))</f>
        <v/>
      </c>
    </row>
    <row r="89">
      <c r="A89" s="31" t="n"/>
      <c r="B89" s="32" t="n"/>
      <c r="C89" s="33" t="n"/>
      <c r="D89" s="33" t="n"/>
      <c r="E89" s="33" t="n"/>
      <c r="F89" s="33" t="n"/>
      <c r="G89" s="34" t="n"/>
      <c r="H89" s="33">
        <f>IF($B89="","",IFERROR(ListingFee+(C89+D89)*TransactionPct+((C89+D89)*ProcessingPct+ProcessingFixed)+IF(G89="Yes",(C89+D89)*OffsiteAdsPct,0),"Check inputs"))</f>
        <v/>
      </c>
      <c r="I89" s="33">
        <f>IF($B89="","",IFERROR((C89+D89)-E89-F89-H89,"Check inputs"))</f>
        <v/>
      </c>
    </row>
    <row r="90">
      <c r="A90" s="27" t="n"/>
      <c r="B90" s="28" t="n"/>
      <c r="C90" s="29" t="n"/>
      <c r="D90" s="29" t="n"/>
      <c r="E90" s="29" t="n"/>
      <c r="F90" s="29" t="n"/>
      <c r="G90" s="30" t="n"/>
      <c r="H90" s="29">
        <f>IF($B90="","",IFERROR(ListingFee+(C90+D90)*TransactionPct+((C90+D90)*ProcessingPct+ProcessingFixed)+IF(G90="Yes",(C90+D90)*OffsiteAdsPct,0),"Check inputs"))</f>
        <v/>
      </c>
      <c r="I90" s="29">
        <f>IF($B90="","",IFERROR((C90+D90)-E90-F90-H90,"Check inputs"))</f>
        <v/>
      </c>
    </row>
    <row r="91">
      <c r="A91" s="31" t="n"/>
      <c r="B91" s="32" t="n"/>
      <c r="C91" s="33" t="n"/>
      <c r="D91" s="33" t="n"/>
      <c r="E91" s="33" t="n"/>
      <c r="F91" s="33" t="n"/>
      <c r="G91" s="34" t="n"/>
      <c r="H91" s="33">
        <f>IF($B91="","",IFERROR(ListingFee+(C91+D91)*TransactionPct+((C91+D91)*ProcessingPct+ProcessingFixed)+IF(G91="Yes",(C91+D91)*OffsiteAdsPct,0),"Check inputs"))</f>
        <v/>
      </c>
      <c r="I91" s="33">
        <f>IF($B91="","",IFERROR((C91+D91)-E91-F91-H91,"Check inputs"))</f>
        <v/>
      </c>
    </row>
    <row r="92">
      <c r="A92" s="27" t="n"/>
      <c r="B92" s="28" t="n"/>
      <c r="C92" s="29" t="n"/>
      <c r="D92" s="29" t="n"/>
      <c r="E92" s="29" t="n"/>
      <c r="F92" s="29" t="n"/>
      <c r="G92" s="30" t="n"/>
      <c r="H92" s="29">
        <f>IF($B92="","",IFERROR(ListingFee+(C92+D92)*TransactionPct+((C92+D92)*ProcessingPct+ProcessingFixed)+IF(G92="Yes",(C92+D92)*OffsiteAdsPct,0),"Check inputs"))</f>
        <v/>
      </c>
      <c r="I92" s="29">
        <f>IF($B92="","",IFERROR((C92+D92)-E92-F92-H92,"Check inputs"))</f>
        <v/>
      </c>
    </row>
    <row r="93">
      <c r="A93" s="31" t="n"/>
      <c r="B93" s="32" t="n"/>
      <c r="C93" s="33" t="n"/>
      <c r="D93" s="33" t="n"/>
      <c r="E93" s="33" t="n"/>
      <c r="F93" s="33" t="n"/>
      <c r="G93" s="34" t="n"/>
      <c r="H93" s="33">
        <f>IF($B93="","",IFERROR(ListingFee+(C93+D93)*TransactionPct+((C93+D93)*ProcessingPct+ProcessingFixed)+IF(G93="Yes",(C93+D93)*OffsiteAdsPct,0),"Check inputs"))</f>
        <v/>
      </c>
      <c r="I93" s="33">
        <f>IF($B93="","",IFERROR((C93+D93)-E93-F93-H93,"Check inputs"))</f>
        <v/>
      </c>
    </row>
    <row r="94">
      <c r="A94" s="27" t="n"/>
      <c r="B94" s="28" t="n"/>
      <c r="C94" s="29" t="n"/>
      <c r="D94" s="29" t="n"/>
      <c r="E94" s="29" t="n"/>
      <c r="F94" s="29" t="n"/>
      <c r="G94" s="30" t="n"/>
      <c r="H94" s="29">
        <f>IF($B94="","",IFERROR(ListingFee+(C94+D94)*TransactionPct+((C94+D94)*ProcessingPct+ProcessingFixed)+IF(G94="Yes",(C94+D94)*OffsiteAdsPct,0),"Check inputs"))</f>
        <v/>
      </c>
      <c r="I94" s="29">
        <f>IF($B94="","",IFERROR((C94+D94)-E94-F94-H94,"Check inputs"))</f>
        <v/>
      </c>
    </row>
    <row r="95">
      <c r="A95" s="31" t="n"/>
      <c r="B95" s="32" t="n"/>
      <c r="C95" s="33" t="n"/>
      <c r="D95" s="33" t="n"/>
      <c r="E95" s="33" t="n"/>
      <c r="F95" s="33" t="n"/>
      <c r="G95" s="34" t="n"/>
      <c r="H95" s="33">
        <f>IF($B95="","",IFERROR(ListingFee+(C95+D95)*TransactionPct+((C95+D95)*ProcessingPct+ProcessingFixed)+IF(G95="Yes",(C95+D95)*OffsiteAdsPct,0),"Check inputs"))</f>
        <v/>
      </c>
      <c r="I95" s="33">
        <f>IF($B95="","",IFERROR((C95+D95)-E95-F95-H95,"Check inputs"))</f>
        <v/>
      </c>
    </row>
    <row r="96">
      <c r="A96" s="27" t="n"/>
      <c r="B96" s="28" t="n"/>
      <c r="C96" s="29" t="n"/>
      <c r="D96" s="29" t="n"/>
      <c r="E96" s="29" t="n"/>
      <c r="F96" s="29" t="n"/>
      <c r="G96" s="30" t="n"/>
      <c r="H96" s="29">
        <f>IF($B96="","",IFERROR(ListingFee+(C96+D96)*TransactionPct+((C96+D96)*ProcessingPct+ProcessingFixed)+IF(G96="Yes",(C96+D96)*OffsiteAdsPct,0),"Check inputs"))</f>
        <v/>
      </c>
      <c r="I96" s="29">
        <f>IF($B96="","",IFERROR((C96+D96)-E96-F96-H96,"Check inputs"))</f>
        <v/>
      </c>
    </row>
    <row r="97">
      <c r="A97" s="31" t="n"/>
      <c r="B97" s="32" t="n"/>
      <c r="C97" s="33" t="n"/>
      <c r="D97" s="33" t="n"/>
      <c r="E97" s="33" t="n"/>
      <c r="F97" s="33" t="n"/>
      <c r="G97" s="34" t="n"/>
      <c r="H97" s="33">
        <f>IF($B97="","",IFERROR(ListingFee+(C97+D97)*TransactionPct+((C97+D97)*ProcessingPct+ProcessingFixed)+IF(G97="Yes",(C97+D97)*OffsiteAdsPct,0),"Check inputs"))</f>
        <v/>
      </c>
      <c r="I97" s="33">
        <f>IF($B97="","",IFERROR((C97+D97)-E97-F97-H97,"Check inputs"))</f>
        <v/>
      </c>
    </row>
    <row r="98">
      <c r="A98" s="27" t="n"/>
      <c r="B98" s="28" t="n"/>
      <c r="C98" s="29" t="n"/>
      <c r="D98" s="29" t="n"/>
      <c r="E98" s="29" t="n"/>
      <c r="F98" s="29" t="n"/>
      <c r="G98" s="30" t="n"/>
      <c r="H98" s="29">
        <f>IF($B98="","",IFERROR(ListingFee+(C98+D98)*TransactionPct+((C98+D98)*ProcessingPct+ProcessingFixed)+IF(G98="Yes",(C98+D98)*OffsiteAdsPct,0),"Check inputs"))</f>
        <v/>
      </c>
      <c r="I98" s="29">
        <f>IF($B98="","",IFERROR((C98+D98)-E98-F98-H98,"Check inputs"))</f>
        <v/>
      </c>
    </row>
    <row r="99">
      <c r="A99" s="31" t="n"/>
      <c r="B99" s="32" t="n"/>
      <c r="C99" s="33" t="n"/>
      <c r="D99" s="33" t="n"/>
      <c r="E99" s="33" t="n"/>
      <c r="F99" s="33" t="n"/>
      <c r="G99" s="34" t="n"/>
      <c r="H99" s="33">
        <f>IF($B99="","",IFERROR(ListingFee+(C99+D99)*TransactionPct+((C99+D99)*ProcessingPct+ProcessingFixed)+IF(G99="Yes",(C99+D99)*OffsiteAdsPct,0),"Check inputs"))</f>
        <v/>
      </c>
      <c r="I99" s="33">
        <f>IF($B99="","",IFERROR((C99+D99)-E99-F99-H99,"Check inputs"))</f>
        <v/>
      </c>
    </row>
    <row r="100">
      <c r="A100" s="27" t="n"/>
      <c r="B100" s="28" t="n"/>
      <c r="C100" s="29" t="n"/>
      <c r="D100" s="29" t="n"/>
      <c r="E100" s="29" t="n"/>
      <c r="F100" s="29" t="n"/>
      <c r="G100" s="30" t="n"/>
      <c r="H100" s="29">
        <f>IF($B100="","",IFERROR(ListingFee+(C100+D100)*TransactionPct+((C100+D100)*ProcessingPct+ProcessingFixed)+IF(G100="Yes",(C100+D100)*OffsiteAdsPct,0),"Check inputs"))</f>
        <v/>
      </c>
      <c r="I100" s="29">
        <f>IF($B100="","",IFERROR((C100+D100)-E100-F100-H100,"Check inputs"))</f>
        <v/>
      </c>
    </row>
    <row r="101">
      <c r="A101" s="31" t="n"/>
      <c r="B101" s="32" t="n"/>
      <c r="C101" s="33" t="n"/>
      <c r="D101" s="33" t="n"/>
      <c r="E101" s="33" t="n"/>
      <c r="F101" s="33" t="n"/>
      <c r="G101" s="34" t="n"/>
      <c r="H101" s="33">
        <f>IF($B101="","",IFERROR(ListingFee+(C101+D101)*TransactionPct+((C101+D101)*ProcessingPct+ProcessingFixed)+IF(G101="Yes",(C101+D101)*OffsiteAdsPct,0),"Check inputs"))</f>
        <v/>
      </c>
      <c r="I101" s="33">
        <f>IF($B101="","",IFERROR((C101+D101)-E101-F101-H101,"Check inputs"))</f>
        <v/>
      </c>
    </row>
    <row r="102">
      <c r="A102" s="27" t="n"/>
      <c r="B102" s="28" t="n"/>
      <c r="C102" s="29" t="n"/>
      <c r="D102" s="29" t="n"/>
      <c r="E102" s="29" t="n"/>
      <c r="F102" s="29" t="n"/>
      <c r="G102" s="30" t="n"/>
      <c r="H102" s="29">
        <f>IF($B102="","",IFERROR(ListingFee+(C102+D102)*TransactionPct+((C102+D102)*ProcessingPct+ProcessingFixed)+IF(G102="Yes",(C102+D102)*OffsiteAdsPct,0),"Check inputs"))</f>
        <v/>
      </c>
      <c r="I102" s="29">
        <f>IF($B102="","",IFERROR((C102+D102)-E102-F102-H102,"Check inputs"))</f>
        <v/>
      </c>
    </row>
    <row r="103">
      <c r="A103" s="31" t="n"/>
      <c r="B103" s="32" t="n"/>
      <c r="C103" s="33" t="n"/>
      <c r="D103" s="33" t="n"/>
      <c r="E103" s="33" t="n"/>
      <c r="F103" s="33" t="n"/>
      <c r="G103" s="34" t="n"/>
      <c r="H103" s="33">
        <f>IF($B103="","",IFERROR(ListingFee+(C103+D103)*TransactionPct+((C103+D103)*ProcessingPct+ProcessingFixed)+IF(G103="Yes",(C103+D103)*OffsiteAdsPct,0),"Check inputs"))</f>
        <v/>
      </c>
      <c r="I103" s="33">
        <f>IF($B103="","",IFERROR((C103+D103)-E103-F103-H103,"Check inputs"))</f>
        <v/>
      </c>
    </row>
    <row r="104">
      <c r="A104" s="27" t="n"/>
      <c r="B104" s="28" t="n"/>
      <c r="C104" s="29" t="n"/>
      <c r="D104" s="29" t="n"/>
      <c r="E104" s="29" t="n"/>
      <c r="F104" s="29" t="n"/>
      <c r="G104" s="30" t="n"/>
      <c r="H104" s="29">
        <f>IF($B104="","",IFERROR(ListingFee+(C104+D104)*TransactionPct+((C104+D104)*ProcessingPct+ProcessingFixed)+IF(G104="Yes",(C104+D104)*OffsiteAdsPct,0),"Check inputs"))</f>
        <v/>
      </c>
      <c r="I104" s="29">
        <f>IF($B104="","",IFERROR((C104+D104)-E104-F104-H104,"Check inputs"))</f>
        <v/>
      </c>
    </row>
    <row r="105">
      <c r="A105" s="31" t="n"/>
      <c r="B105" s="32" t="n"/>
      <c r="C105" s="33" t="n"/>
      <c r="D105" s="33" t="n"/>
      <c r="E105" s="33" t="n"/>
      <c r="F105" s="33" t="n"/>
      <c r="G105" s="34" t="n"/>
      <c r="H105" s="33">
        <f>IF($B105="","",IFERROR(ListingFee+(C105+D105)*TransactionPct+((C105+D105)*ProcessingPct+ProcessingFixed)+IF(G105="Yes",(C105+D105)*OffsiteAdsPct,0),"Check inputs"))</f>
        <v/>
      </c>
      <c r="I105" s="33">
        <f>IF($B105="","",IFERROR((C105+D105)-E105-F105-H105,"Check inputs"))</f>
        <v/>
      </c>
    </row>
    <row r="106">
      <c r="A106" s="27" t="n"/>
      <c r="B106" s="28" t="n"/>
      <c r="C106" s="29" t="n"/>
      <c r="D106" s="29" t="n"/>
      <c r="E106" s="29" t="n"/>
      <c r="F106" s="29" t="n"/>
      <c r="G106" s="30" t="n"/>
      <c r="H106" s="29">
        <f>IF($B106="","",IFERROR(ListingFee+(C106+D106)*TransactionPct+((C106+D106)*ProcessingPct+ProcessingFixed)+IF(G106="Yes",(C106+D106)*OffsiteAdsPct,0),"Check inputs"))</f>
        <v/>
      </c>
      <c r="I106" s="29">
        <f>IF($B106="","",IFERROR((C106+D106)-E106-F106-H106,"Check inputs"))</f>
        <v/>
      </c>
    </row>
    <row r="107">
      <c r="A107" s="31" t="n"/>
      <c r="B107" s="32" t="n"/>
      <c r="C107" s="33" t="n"/>
      <c r="D107" s="33" t="n"/>
      <c r="E107" s="33" t="n"/>
      <c r="F107" s="33" t="n"/>
      <c r="G107" s="34" t="n"/>
      <c r="H107" s="33">
        <f>IF($B107="","",IFERROR(ListingFee+(C107+D107)*TransactionPct+((C107+D107)*ProcessingPct+ProcessingFixed)+IF(G107="Yes",(C107+D107)*OffsiteAdsPct,0),"Check inputs"))</f>
        <v/>
      </c>
      <c r="I107" s="33">
        <f>IF($B107="","",IFERROR((C107+D107)-E107-F107-H107,"Check inputs"))</f>
        <v/>
      </c>
    </row>
    <row r="109" ht="22" customHeight="1">
      <c r="A109" s="35" t="inlineStr">
        <is>
          <t>Total</t>
        </is>
      </c>
      <c r="B109" s="35" t="n"/>
      <c r="C109" s="36">
        <f>SUM(C8:C107)</f>
        <v/>
      </c>
      <c r="D109" s="36">
        <f>SUM(D8:D107)</f>
        <v/>
      </c>
      <c r="E109" s="36">
        <f>SUM(E8:E107)</f>
        <v/>
      </c>
      <c r="F109" s="36">
        <f>SUM(F8:F107)</f>
        <v/>
      </c>
      <c r="G109" s="35" t="n"/>
      <c r="H109" s="36">
        <f>SUM(H8:H107)</f>
        <v/>
      </c>
      <c r="I109" s="36">
        <f>SUM(I8:I107)</f>
        <v/>
      </c>
    </row>
  </sheetData>
  <mergeCells count="3">
    <mergeCell ref="A5:C5"/>
    <mergeCell ref="A4:C4"/>
    <mergeCell ref="A2:I2"/>
  </mergeCells>
  <conditionalFormatting sqref="A5:C5">
    <cfRule type="cellIs" priority="1" operator="lessThan" dxfId="0">
      <formula>0</formula>
    </cfRule>
  </conditionalFormatting>
  <dataValidations count="1">
    <dataValidation sqref="G8:G10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2026-09-06T20:11:08Z</dcterms:created>
  <dcterms:modified xsi:type="dcterms:W3CDTF">2026-09-06T20:11:08Z</dcterms:modified>
</cp:coreProperties>
</file>